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shawn/GD武器資料庫/"/>
    </mc:Choice>
  </mc:AlternateContent>
  <xr:revisionPtr revIDLastSave="0" documentId="13_ncr:1_{9D71ED66-5379-DB4A-A360-91BDC13F7210}" xr6:coauthVersionLast="47" xr6:coauthVersionMax="47" xr10:uidLastSave="{00000000-0000-0000-0000-000000000000}"/>
  <bookViews>
    <workbookView xWindow="4420" yWindow="680" windowWidth="24980" windowHeight="18440" activeTab="2" xr2:uid="{00000000-000D-0000-FFFF-FFFF00000000}"/>
  </bookViews>
  <sheets>
    <sheet name="輸出摘要" sheetId="1" r:id="rId1"/>
    <sheet name="總評估表" sheetId="2" r:id="rId2"/>
    <sheet name="各空間試算" sheetId="3" r:id="rId3"/>
    <sheet name="單位換算" sheetId="4" r:id="rId4"/>
    <sheet name="空間試算temp" sheetId="5" r:id="rId5"/>
    <sheet name="tvoc分子量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0" roundtripDataSignature="AMtx7mj4Oe0ozRBE2d5/5BB9SdZZp8mOJg=="/>
    </ext>
  </extLst>
</workbook>
</file>

<file path=xl/calcChain.xml><?xml version="1.0" encoding="utf-8"?>
<calcChain xmlns="http://schemas.openxmlformats.org/spreadsheetml/2006/main">
  <c r="C24" i="5" l="1"/>
  <c r="B4" i="4"/>
  <c r="C15" i="6"/>
  <c r="K31" i="5"/>
  <c r="J31" i="5"/>
  <c r="I31" i="5"/>
  <c r="J34" i="5" s="1"/>
  <c r="G31" i="5"/>
  <c r="F31" i="5"/>
  <c r="C31" i="5"/>
  <c r="B31" i="5"/>
  <c r="K28" i="5"/>
  <c r="J28" i="5"/>
  <c r="G28" i="5"/>
  <c r="F28" i="5"/>
  <c r="C28" i="5"/>
  <c r="B28" i="5"/>
  <c r="K27" i="5"/>
  <c r="J27" i="5"/>
  <c r="G27" i="5"/>
  <c r="F27" i="5"/>
  <c r="C27" i="5"/>
  <c r="B27" i="5"/>
  <c r="K26" i="5"/>
  <c r="J26" i="5"/>
  <c r="G26" i="5"/>
  <c r="F26" i="5"/>
  <c r="C26" i="5"/>
  <c r="B26" i="5"/>
  <c r="K25" i="5"/>
  <c r="J25" i="5"/>
  <c r="K24" i="5"/>
  <c r="J24" i="5"/>
  <c r="K23" i="5"/>
  <c r="J23" i="5"/>
  <c r="K22" i="5"/>
  <c r="J22" i="5"/>
  <c r="I19" i="5"/>
  <c r="K13" i="5"/>
  <c r="J13" i="5"/>
  <c r="I13" i="5"/>
  <c r="J16" i="5" s="1"/>
  <c r="G13" i="5"/>
  <c r="F13" i="5"/>
  <c r="C13" i="5"/>
  <c r="B13" i="5"/>
  <c r="K10" i="5"/>
  <c r="J10" i="5"/>
  <c r="G10" i="5"/>
  <c r="F10" i="5"/>
  <c r="C10" i="5"/>
  <c r="B10" i="5"/>
  <c r="K9" i="5"/>
  <c r="J9" i="5"/>
  <c r="G9" i="5"/>
  <c r="F9" i="5"/>
  <c r="C9" i="5"/>
  <c r="B9" i="5"/>
  <c r="K8" i="5"/>
  <c r="J8" i="5"/>
  <c r="G8" i="5"/>
  <c r="F8" i="5"/>
  <c r="C8" i="5"/>
  <c r="B8" i="5"/>
  <c r="K7" i="5"/>
  <c r="J7" i="5"/>
  <c r="C7" i="5"/>
  <c r="B7" i="5"/>
  <c r="K6" i="5"/>
  <c r="J6" i="5"/>
  <c r="K5" i="5"/>
  <c r="J5" i="5"/>
  <c r="K4" i="5"/>
  <c r="J4" i="5"/>
  <c r="I1" i="5"/>
  <c r="B8" i="4"/>
  <c r="M26" i="3"/>
  <c r="G24" i="5" s="1"/>
  <c r="M25" i="3"/>
  <c r="G23" i="5" s="1"/>
  <c r="C23" i="5"/>
  <c r="J21" i="3"/>
  <c r="E31" i="5" s="1"/>
  <c r="J19" i="3"/>
  <c r="E19" i="5" s="1"/>
  <c r="C19" i="3"/>
  <c r="A19" i="5" s="1"/>
  <c r="M8" i="3"/>
  <c r="G6" i="5" s="1"/>
  <c r="F8" i="3"/>
  <c r="C6" i="5" s="1"/>
  <c r="M7" i="3"/>
  <c r="G5" i="5" s="1"/>
  <c r="F7" i="3"/>
  <c r="B5" i="5" s="1"/>
  <c r="J3" i="3"/>
  <c r="M6" i="3" s="1"/>
  <c r="C3" i="3"/>
  <c r="A13" i="5" s="1"/>
  <c r="J1" i="3"/>
  <c r="E1" i="5" s="1"/>
  <c r="C1" i="3"/>
  <c r="A1" i="5" s="1"/>
  <c r="B4" i="2"/>
  <c r="C5" i="5" l="1"/>
  <c r="J11" i="5"/>
  <c r="K11" i="5"/>
  <c r="F6" i="5"/>
  <c r="F6" i="3"/>
  <c r="C4" i="5" s="1"/>
  <c r="C11" i="5" s="1"/>
  <c r="J29" i="5"/>
  <c r="C22" i="5"/>
  <c r="M24" i="3"/>
  <c r="G22" i="5" s="1"/>
  <c r="K29" i="5"/>
  <c r="B23" i="5"/>
  <c r="J17" i="5"/>
  <c r="R16" i="3" s="1"/>
  <c r="D20" i="2" s="1"/>
  <c r="R15" i="3"/>
  <c r="J35" i="5"/>
  <c r="R34" i="3" s="1"/>
  <c r="D23" i="2" s="1"/>
  <c r="R33" i="3"/>
  <c r="C16" i="5"/>
  <c r="F4" i="5"/>
  <c r="G4" i="5"/>
  <c r="C25" i="5"/>
  <c r="B25" i="5"/>
  <c r="M9" i="3"/>
  <c r="M27" i="3"/>
  <c r="K16" i="5"/>
  <c r="F24" i="5"/>
  <c r="K34" i="5"/>
  <c r="E13" i="5"/>
  <c r="F5" i="5"/>
  <c r="B6" i="5"/>
  <c r="F23" i="5"/>
  <c r="B24" i="5"/>
  <c r="A31" i="5"/>
  <c r="B4" i="5" l="1"/>
  <c r="C29" i="5"/>
  <c r="C34" i="5" s="1"/>
  <c r="F22" i="5"/>
  <c r="B22" i="5"/>
  <c r="K35" i="5"/>
  <c r="S34" i="3" s="1"/>
  <c r="G23" i="2" s="1"/>
  <c r="S33" i="3"/>
  <c r="G25" i="5"/>
  <c r="G29" i="5" s="1"/>
  <c r="G34" i="5" s="1"/>
  <c r="F25" i="5"/>
  <c r="F29" i="5" s="1"/>
  <c r="F34" i="5" s="1"/>
  <c r="G7" i="5"/>
  <c r="G11" i="5" s="1"/>
  <c r="G16" i="5" s="1"/>
  <c r="F7" i="5"/>
  <c r="F11" i="5"/>
  <c r="F16" i="5" s="1"/>
  <c r="S15" i="3"/>
  <c r="K17" i="5"/>
  <c r="S16" i="3" s="1"/>
  <c r="G20" i="2" s="1"/>
  <c r="B11" i="5"/>
  <c r="B16" i="5" s="1"/>
  <c r="C17" i="5"/>
  <c r="E16" i="3" s="1"/>
  <c r="G8" i="2" s="1"/>
  <c r="E15" i="3"/>
  <c r="B29" i="5" l="1"/>
  <c r="B34" i="5" s="1"/>
  <c r="G17" i="5"/>
  <c r="L16" i="3" s="1"/>
  <c r="G14" i="2" s="1"/>
  <c r="L15" i="3"/>
  <c r="F17" i="5"/>
  <c r="K16" i="3" s="1"/>
  <c r="D14" i="2" s="1"/>
  <c r="K15" i="3"/>
  <c r="F35" i="5"/>
  <c r="K34" i="3" s="1"/>
  <c r="D17" i="2" s="1"/>
  <c r="K33" i="3"/>
  <c r="B17" i="5"/>
  <c r="D16" i="3" s="1"/>
  <c r="D8" i="2" s="1"/>
  <c r="D15" i="3"/>
  <c r="G35" i="5"/>
  <c r="L34" i="3" s="1"/>
  <c r="G17" i="2" s="1"/>
  <c r="L33" i="3"/>
  <c r="C35" i="5"/>
  <c r="E34" i="3" s="1"/>
  <c r="G11" i="2" s="1"/>
  <c r="E33" i="3"/>
  <c r="D33" i="3" l="1"/>
  <c r="B35" i="5"/>
  <c r="D34" i="3" s="1"/>
  <c r="D11" i="2" s="1"/>
</calcChain>
</file>

<file path=xl/sharedStrings.xml><?xml version="1.0" encoding="utf-8"?>
<sst xmlns="http://schemas.openxmlformats.org/spreadsheetml/2006/main" count="257" uniqueCount="157">
  <si>
    <t>總評估表</t>
  </si>
  <si>
    <t>表格 1</t>
  </si>
  <si>
    <t>各空間試算</t>
  </si>
  <si>
    <t>單位換算</t>
  </si>
  <si>
    <t>空間試算temp</t>
  </si>
  <si>
    <t>tvoc分子量</t>
  </si>
  <si>
    <t>GD綠裝修案件評估表</t>
  </si>
  <si>
    <t>案 名</t>
  </si>
  <si>
    <t>評估日期</t>
  </si>
  <si>
    <t>委託單位</t>
  </si>
  <si>
    <t>聯絡人</t>
  </si>
  <si>
    <t>聯絡電話</t>
  </si>
  <si>
    <t>傳真電話</t>
  </si>
  <si>
    <t>施作面積</t>
  </si>
  <si>
    <t>評估人員</t>
  </si>
  <si>
    <t>施工日期</t>
  </si>
  <si>
    <t>空間名稱(1)</t>
  </si>
  <si>
    <r>
      <rPr>
        <sz val="11"/>
        <color rgb="FF000000"/>
        <rFont val="Helvetica Neue"/>
        <family val="2"/>
      </rPr>
      <t>面積</t>
    </r>
    <r>
      <rPr>
        <sz val="8"/>
        <color rgb="FF000000"/>
        <rFont val="Helvetica Neue"/>
        <family val="2"/>
      </rPr>
      <t>(m</t>
    </r>
    <r>
      <rPr>
        <vertAlign val="superscript"/>
        <sz val="8"/>
        <color rgb="FF000000"/>
        <rFont val="Helvetica Neue"/>
        <family val="2"/>
      </rPr>
      <t>2</t>
    </r>
    <r>
      <rPr>
        <sz val="8"/>
        <color rgb="FF000000"/>
        <rFont val="Helvetica Neue"/>
        <family val="2"/>
      </rPr>
      <t>)</t>
    </r>
  </si>
  <si>
    <r>
      <rPr>
        <sz val="12"/>
        <color rgb="FF000000"/>
        <rFont val="Helvetica Neue"/>
        <family val="2"/>
      </rPr>
      <t>淨高</t>
    </r>
    <r>
      <rPr>
        <sz val="8"/>
        <color rgb="FF000000"/>
        <rFont val="Helvetica Neue"/>
        <family val="2"/>
      </rPr>
      <t>(m)</t>
    </r>
  </si>
  <si>
    <t>客廳</t>
  </si>
  <si>
    <r>
      <rPr>
        <sz val="12"/>
        <color rgb="FF000000"/>
        <rFont val="Helvetica Neue"/>
        <family val="2"/>
      </rPr>
      <t>甲醛濃度試算</t>
    </r>
    <r>
      <rPr>
        <sz val="8"/>
        <color rgb="FF000000"/>
        <rFont val="Helvetica Neue"/>
        <family val="2"/>
      </rPr>
      <t>(PPM)</t>
    </r>
  </si>
  <si>
    <r>
      <rPr>
        <sz val="12"/>
        <color rgb="FF000000"/>
        <rFont val="Helvetica Neue"/>
        <family val="2"/>
      </rPr>
      <t>TVOC濃度試算</t>
    </r>
    <r>
      <rPr>
        <sz val="8"/>
        <color rgb="FF000000"/>
        <rFont val="Helvetica Neue"/>
        <family val="2"/>
      </rPr>
      <t>(PPM)</t>
    </r>
  </si>
  <si>
    <t>空間名稱(2)</t>
  </si>
  <si>
    <r>
      <rPr>
        <sz val="12"/>
        <color rgb="FF000000"/>
        <rFont val="Helvetica Neue"/>
        <family val="2"/>
      </rPr>
      <t>面積</t>
    </r>
    <r>
      <rPr>
        <sz val="8"/>
        <color rgb="FF000000"/>
        <rFont val="Helvetica Neue"/>
        <family val="2"/>
      </rPr>
      <t>(m</t>
    </r>
    <r>
      <rPr>
        <vertAlign val="superscript"/>
        <sz val="8"/>
        <color rgb="FF000000"/>
        <rFont val="Helvetica Neue"/>
        <family val="2"/>
      </rPr>
      <t>2</t>
    </r>
    <r>
      <rPr>
        <sz val="8"/>
        <color rgb="FF000000"/>
        <rFont val="Helvetica Neue"/>
        <family val="2"/>
      </rPr>
      <t>)</t>
    </r>
  </si>
  <si>
    <r>
      <rPr>
        <sz val="12"/>
        <color rgb="FF000000"/>
        <rFont val="Helvetica Neue"/>
        <family val="2"/>
      </rPr>
      <t>淨高</t>
    </r>
    <r>
      <rPr>
        <sz val="8"/>
        <color rgb="FF000000"/>
        <rFont val="Helvetica Neue"/>
        <family val="2"/>
      </rPr>
      <t>(m)</t>
    </r>
  </si>
  <si>
    <t>主臥室</t>
  </si>
  <si>
    <r>
      <rPr>
        <sz val="12"/>
        <color rgb="FF000000"/>
        <rFont val="Helvetica Neue"/>
        <family val="2"/>
      </rPr>
      <t>甲醛濃度試算</t>
    </r>
    <r>
      <rPr>
        <sz val="8"/>
        <color rgb="FF000000"/>
        <rFont val="Helvetica Neue"/>
        <family val="2"/>
      </rPr>
      <t>(PPM)</t>
    </r>
  </si>
  <si>
    <r>
      <rPr>
        <sz val="12"/>
        <color rgb="FF000000"/>
        <rFont val="Helvetica Neue"/>
        <family val="2"/>
      </rPr>
      <t>TVOC濃度試算</t>
    </r>
    <r>
      <rPr>
        <sz val="8"/>
        <color rgb="FF000000"/>
        <rFont val="Helvetica Neue"/>
        <family val="2"/>
      </rPr>
      <t>(PPM)</t>
    </r>
  </si>
  <si>
    <t>空間名稱(3)</t>
  </si>
  <si>
    <r>
      <rPr>
        <sz val="12"/>
        <color rgb="FF000000"/>
        <rFont val="Helvetica Neue"/>
        <family val="2"/>
      </rPr>
      <t>面積</t>
    </r>
    <r>
      <rPr>
        <sz val="8"/>
        <color rgb="FF000000"/>
        <rFont val="Helvetica Neue"/>
        <family val="2"/>
      </rPr>
      <t>(m</t>
    </r>
    <r>
      <rPr>
        <vertAlign val="superscript"/>
        <sz val="8"/>
        <color rgb="FF000000"/>
        <rFont val="Helvetica Neue"/>
        <family val="2"/>
      </rPr>
      <t>2</t>
    </r>
    <r>
      <rPr>
        <sz val="8"/>
        <color rgb="FF000000"/>
        <rFont val="Helvetica Neue"/>
        <family val="2"/>
      </rPr>
      <t>)</t>
    </r>
  </si>
  <si>
    <r>
      <rPr>
        <sz val="12"/>
        <color rgb="FF000000"/>
        <rFont val="Helvetica Neue"/>
        <family val="2"/>
      </rPr>
      <t>淨高</t>
    </r>
    <r>
      <rPr>
        <sz val="8"/>
        <color rgb="FF000000"/>
        <rFont val="Helvetica Neue"/>
        <family val="2"/>
      </rPr>
      <t>(m)</t>
    </r>
  </si>
  <si>
    <t>客房</t>
  </si>
  <si>
    <r>
      <rPr>
        <sz val="12"/>
        <color rgb="FF000000"/>
        <rFont val="Helvetica Neue"/>
        <family val="2"/>
      </rPr>
      <t>甲醛濃度試算</t>
    </r>
    <r>
      <rPr>
        <sz val="8"/>
        <color rgb="FF000000"/>
        <rFont val="Helvetica Neue"/>
        <family val="2"/>
      </rPr>
      <t>(PPM)</t>
    </r>
  </si>
  <si>
    <r>
      <rPr>
        <sz val="12"/>
        <color rgb="FF000000"/>
        <rFont val="Helvetica Neue"/>
        <family val="2"/>
      </rPr>
      <t>TVOC濃度試算</t>
    </r>
    <r>
      <rPr>
        <sz val="8"/>
        <color rgb="FF000000"/>
        <rFont val="Helvetica Neue"/>
        <family val="2"/>
      </rPr>
      <t>(PPM)</t>
    </r>
  </si>
  <si>
    <t>空間名稱(4)</t>
  </si>
  <si>
    <r>
      <rPr>
        <sz val="12"/>
        <color rgb="FF000000"/>
        <rFont val="Helvetica Neue"/>
        <family val="2"/>
      </rPr>
      <t>面積</t>
    </r>
    <r>
      <rPr>
        <sz val="8"/>
        <color rgb="FF000000"/>
        <rFont val="Helvetica Neue"/>
        <family val="2"/>
      </rPr>
      <t>(m</t>
    </r>
    <r>
      <rPr>
        <vertAlign val="superscript"/>
        <sz val="8"/>
        <color rgb="FF000000"/>
        <rFont val="Helvetica Neue"/>
        <family val="2"/>
      </rPr>
      <t>2</t>
    </r>
    <r>
      <rPr>
        <sz val="8"/>
        <color rgb="FF000000"/>
        <rFont val="Helvetica Neue"/>
        <family val="2"/>
      </rPr>
      <t>)</t>
    </r>
  </si>
  <si>
    <r>
      <rPr>
        <sz val="12"/>
        <color rgb="FF000000"/>
        <rFont val="Helvetica Neue"/>
        <family val="2"/>
      </rPr>
      <t>淨高</t>
    </r>
    <r>
      <rPr>
        <sz val="8"/>
        <color rgb="FF000000"/>
        <rFont val="Helvetica Neue"/>
        <family val="2"/>
      </rPr>
      <t>(m)</t>
    </r>
  </si>
  <si>
    <t>多功能室</t>
  </si>
  <si>
    <r>
      <rPr>
        <sz val="12"/>
        <color rgb="FF000000"/>
        <rFont val="Helvetica Neue"/>
        <family val="2"/>
      </rPr>
      <t>甲醛濃度試算</t>
    </r>
    <r>
      <rPr>
        <sz val="8"/>
        <color rgb="FF000000"/>
        <rFont val="Helvetica Neue"/>
        <family val="2"/>
      </rPr>
      <t>(PPM)</t>
    </r>
  </si>
  <si>
    <r>
      <rPr>
        <sz val="12"/>
        <color rgb="FF000000"/>
        <rFont val="Helvetica Neue"/>
        <family val="2"/>
      </rPr>
      <t>TVOC濃度試算</t>
    </r>
    <r>
      <rPr>
        <sz val="8"/>
        <color rgb="FF000000"/>
        <rFont val="Helvetica Neue"/>
        <family val="2"/>
      </rPr>
      <t>(PPM)</t>
    </r>
  </si>
  <si>
    <t>空間名稱(5)</t>
  </si>
  <si>
    <r>
      <rPr>
        <sz val="12"/>
        <color rgb="FF000000"/>
        <rFont val="Helvetica Neue"/>
        <family val="2"/>
      </rPr>
      <t>面積</t>
    </r>
    <r>
      <rPr>
        <sz val="8"/>
        <color rgb="FF000000"/>
        <rFont val="Helvetica Neue"/>
        <family val="2"/>
      </rPr>
      <t>(m</t>
    </r>
    <r>
      <rPr>
        <vertAlign val="superscript"/>
        <sz val="8"/>
        <color rgb="FF000000"/>
        <rFont val="Helvetica Neue"/>
        <family val="2"/>
      </rPr>
      <t>2</t>
    </r>
    <r>
      <rPr>
        <sz val="8"/>
        <color rgb="FF000000"/>
        <rFont val="Helvetica Neue"/>
        <family val="2"/>
      </rPr>
      <t>)</t>
    </r>
  </si>
  <si>
    <r>
      <rPr>
        <sz val="12"/>
        <color rgb="FF000000"/>
        <rFont val="Helvetica Neue"/>
        <family val="2"/>
      </rPr>
      <t>淨高</t>
    </r>
    <r>
      <rPr>
        <sz val="8"/>
        <color rgb="FF000000"/>
        <rFont val="Helvetica Neue"/>
        <family val="2"/>
      </rPr>
      <t>(m)</t>
    </r>
  </si>
  <si>
    <r>
      <rPr>
        <sz val="12"/>
        <color rgb="FF000000"/>
        <rFont val="Helvetica Neue"/>
        <family val="2"/>
      </rPr>
      <t>甲醛濃度試算</t>
    </r>
    <r>
      <rPr>
        <sz val="8"/>
        <color rgb="FF000000"/>
        <rFont val="Helvetica Neue"/>
        <family val="2"/>
      </rPr>
      <t>(PPM)</t>
    </r>
  </si>
  <si>
    <r>
      <rPr>
        <sz val="12"/>
        <color rgb="FF000000"/>
        <rFont val="Helvetica Neue"/>
        <family val="2"/>
      </rPr>
      <t>TVOC濃度試算</t>
    </r>
    <r>
      <rPr>
        <sz val="8"/>
        <color rgb="FF000000"/>
        <rFont val="Helvetica Neue"/>
        <family val="2"/>
      </rPr>
      <t>(PPM)</t>
    </r>
  </si>
  <si>
    <t>空間名稱(6)</t>
  </si>
  <si>
    <r>
      <rPr>
        <sz val="12"/>
        <color rgb="FFA7A7A7"/>
        <rFont val="Helvetica Neue"/>
        <family val="2"/>
      </rPr>
      <t>面積</t>
    </r>
    <r>
      <rPr>
        <sz val="8"/>
        <color rgb="FFA7A7A7"/>
        <rFont val="Helvetica Neue"/>
        <family val="2"/>
      </rPr>
      <t>(m</t>
    </r>
    <r>
      <rPr>
        <vertAlign val="superscript"/>
        <sz val="8"/>
        <color rgb="FFA7A7A7"/>
        <rFont val="Helvetica Neue"/>
        <family val="2"/>
      </rPr>
      <t>2</t>
    </r>
    <r>
      <rPr>
        <sz val="8"/>
        <color rgb="FFA7A7A7"/>
        <rFont val="Helvetica Neue"/>
        <family val="2"/>
      </rPr>
      <t>)</t>
    </r>
  </si>
  <si>
    <r>
      <rPr>
        <sz val="12"/>
        <color rgb="FFA7A7A7"/>
        <rFont val="Helvetica Neue"/>
        <family val="2"/>
      </rPr>
      <t>淨高</t>
    </r>
    <r>
      <rPr>
        <sz val="8"/>
        <color rgb="FFA7A7A7"/>
        <rFont val="Helvetica Neue"/>
        <family val="2"/>
      </rPr>
      <t>(m)</t>
    </r>
  </si>
  <si>
    <r>
      <rPr>
        <sz val="12"/>
        <color rgb="FFA7A7A7"/>
        <rFont val="Helvetica Neue"/>
        <family val="2"/>
      </rPr>
      <t>甲醛濃度試算</t>
    </r>
    <r>
      <rPr>
        <sz val="8"/>
        <color rgb="FFA7A7A7"/>
        <rFont val="Helvetica Neue"/>
        <family val="2"/>
      </rPr>
      <t>(PPM)</t>
    </r>
  </si>
  <si>
    <r>
      <rPr>
        <sz val="12"/>
        <color rgb="FFA7A7A7"/>
        <rFont val="Helvetica Neue"/>
        <family val="2"/>
      </rPr>
      <t>TVOC濃度試算</t>
    </r>
    <r>
      <rPr>
        <sz val="8"/>
        <color rgb="FFA7A7A7"/>
        <rFont val="Helvetica Neue"/>
        <family val="2"/>
      </rPr>
      <t>(PPM)</t>
    </r>
  </si>
  <si>
    <t>評估結果</t>
  </si>
  <si>
    <t>PASS</t>
  </si>
  <si>
    <r>
      <rPr>
        <sz val="12"/>
        <color rgb="FF000000"/>
        <rFont val="新細明體"/>
        <family val="1"/>
        <charset val="136"/>
      </rPr>
      <t xml:space="preserve">評估建議： &lt;室內空品法檢測規定 甲醛不得超過 0.08PPM / TVOC不得超過 0.56PPM&gt;
</t>
    </r>
    <r>
      <rPr>
        <sz val="12"/>
        <color rgb="FF000000"/>
        <rFont val="新細明體"/>
        <family val="1"/>
        <charset val="136"/>
      </rPr>
      <t xml:space="preserve">  1、本表依提供之材料清單、材料報告及樣本檢測數值代入試算，符合室內空品標準。
</t>
    </r>
    <r>
      <rPr>
        <sz val="12"/>
        <color rgb="FF000000"/>
        <rFont val="新細明體"/>
        <family val="1"/>
        <charset val="136"/>
      </rPr>
      <t xml:space="preserve">  2、此為依樣品檢測之數值，</t>
    </r>
    <r>
      <rPr>
        <u/>
        <sz val="12"/>
        <color rgb="FF000000"/>
        <rFont val="PingFang TC Semibold"/>
        <charset val="136"/>
      </rPr>
      <t>非保證等於現場數值</t>
    </r>
    <r>
      <rPr>
        <sz val="12"/>
        <color rgb="FF000000"/>
        <rFont val="新細明體"/>
        <family val="1"/>
        <charset val="136"/>
      </rPr>
      <t xml:space="preserve">。
</t>
    </r>
    <r>
      <rPr>
        <sz val="12"/>
        <color rgb="FF000000"/>
        <rFont val="新細明體"/>
        <family val="1"/>
        <charset val="136"/>
      </rPr>
      <t xml:space="preserve">  3、</t>
    </r>
    <r>
      <rPr>
        <sz val="12"/>
        <color rgb="FF000000"/>
        <rFont val="Times New Roman"/>
        <family val="1"/>
      </rPr>
      <t xml:space="preserve">代入材料如下頁表示，未帶入之材料有可能增加現場甲醛/TVOC之濃度。
</t>
    </r>
    <r>
      <rPr>
        <sz val="12"/>
        <color rgb="FF000000"/>
        <rFont val="PingFang TC Regular"/>
        <charset val="136"/>
      </rPr>
      <t xml:space="preserve"> </t>
    </r>
    <r>
      <rPr>
        <sz val="12"/>
        <color rgb="FF000000"/>
        <rFont val="Times New Roman"/>
        <family val="1"/>
      </rPr>
      <t xml:space="preserve"> 4、</t>
    </r>
    <r>
      <rPr>
        <sz val="12"/>
        <color rgb="FF000000"/>
        <rFont val="新細明體"/>
        <family val="1"/>
        <charset val="136"/>
      </rPr>
      <t>若為</t>
    </r>
    <r>
      <rPr>
        <u/>
        <sz val="12"/>
        <color rgb="FF000000"/>
        <rFont val="PingFang TC Semibold"/>
        <charset val="136"/>
      </rPr>
      <t>GD綠裝網推薦之產品，方有進行現場材料抽測</t>
    </r>
    <r>
      <rPr>
        <sz val="12"/>
        <color rgb="FF000000"/>
        <rFont val="PingFang TC Regular"/>
        <charset val="136"/>
      </rPr>
      <t xml:space="preserve">。
</t>
    </r>
  </si>
  <si>
    <t> 空間名</t>
  </si>
  <si>
    <r>
      <rPr>
        <sz val="12"/>
        <color rgb="FF000000"/>
        <rFont val="新細明體"/>
        <family val="1"/>
        <charset val="136"/>
      </rPr>
      <t>工作室</t>
    </r>
  </si>
  <si>
    <t>參數
設定</t>
  </si>
  <si>
    <r>
      <rPr>
        <sz val="12"/>
        <color rgb="FF000000"/>
        <rFont val="新細明體"/>
        <family val="1"/>
        <charset val="136"/>
      </rPr>
      <t>室內面積 (m</t>
    </r>
    <r>
      <rPr>
        <vertAlign val="superscript"/>
        <sz val="12"/>
        <color rgb="FF000000"/>
        <rFont val="新細明體 (本文)"/>
        <family val="1"/>
        <charset val="136"/>
      </rPr>
      <t>2</t>
    </r>
    <r>
      <rPr>
        <sz val="12"/>
        <color rgb="FF000000"/>
        <rFont val="新細明體"/>
        <family val="1"/>
        <charset val="136"/>
      </rPr>
      <t>)</t>
    </r>
  </si>
  <si>
    <t>室內高度(m)</t>
  </si>
  <si>
    <r>
      <rPr>
        <sz val="12"/>
        <color rgb="FF000000"/>
        <rFont val="新細明體"/>
        <family val="1"/>
        <charset val="136"/>
      </rPr>
      <t>換氣率 ( hr</t>
    </r>
    <r>
      <rPr>
        <vertAlign val="superscript"/>
        <sz val="12"/>
        <color rgb="FF000000"/>
        <rFont val="新細明體 (本文)"/>
        <family val="1"/>
        <charset val="136"/>
      </rPr>
      <t>-1</t>
    </r>
    <r>
      <rPr>
        <sz val="12"/>
        <color rgb="FF000000"/>
        <rFont val="新細明體"/>
        <family val="1"/>
        <charset val="136"/>
      </rPr>
      <t>)</t>
    </r>
  </si>
  <si>
    <t>空氣混合率</t>
  </si>
  <si>
    <r>
      <rPr>
        <sz val="12"/>
        <color rgb="FF000000"/>
        <rFont val="新細明體"/>
        <family val="1"/>
        <charset val="136"/>
      </rPr>
      <t>室內面積 (m</t>
    </r>
    <r>
      <rPr>
        <vertAlign val="superscript"/>
        <sz val="12"/>
        <color rgb="FF000000"/>
        <rFont val="新細明體 (本文)"/>
        <family val="1"/>
        <charset val="136"/>
      </rPr>
      <t>2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</si>
  <si>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換氣率 ( hr</t>
    </r>
    <r>
      <rPr>
        <vertAlign val="superscript"/>
        <sz val="12"/>
        <color rgb="FF000000"/>
        <rFont val="新細明體 (本文)"/>
        <family val="1"/>
        <charset val="136"/>
      </rPr>
      <t>-1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</si>
  <si>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室內面積 (m</t>
    </r>
    <r>
      <rPr>
        <vertAlign val="superscript"/>
        <sz val="12"/>
        <color rgb="FF000000"/>
        <rFont val="新細明體 (本文)"/>
        <family val="1"/>
        <charset val="136"/>
      </rPr>
      <t>2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</si>
  <si>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換氣率 ( hr</t>
    </r>
    <r>
      <rPr>
        <vertAlign val="superscript"/>
        <sz val="12"/>
        <color rgb="FF000000"/>
        <rFont val="新細明體 (本文)"/>
        <family val="1"/>
        <charset val="136"/>
      </rPr>
      <t>-1</t>
    </r>
    <r>
      <rPr>
        <sz val="12"/>
        <color rgb="FF000000"/>
        <rFont val="新細明體"/>
        <family val="1"/>
        <charset val="136"/>
      </rPr>
      <t>)</t>
    </r>
  </si>
  <si>
    <t>編號</t>
  </si>
  <si>
    <t>建材品名</t>
  </si>
  <si>
    <r>
      <rPr>
        <sz val="12"/>
        <color rgb="FF000000"/>
        <rFont val="新細明體"/>
        <family val="1"/>
        <charset val="136"/>
      </rPr>
      <t xml:space="preserve">甲醛逸散率
</t>
    </r>
    <r>
      <rPr>
        <sz val="12"/>
        <color rgb="FF000000"/>
        <rFont val="新細明體"/>
        <family val="1"/>
        <charset val="136"/>
      </rPr>
      <t xml:space="preserve"> 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</si>
  <si>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 xml:space="preserve">TVOC逸散率
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</si>
  <si>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>使用表面積</t>
    </r>
    <r>
      <rPr>
        <sz val="10"/>
        <color rgb="FF000000"/>
        <rFont val="新細明體"/>
        <family val="1"/>
        <charset val="136"/>
      </rPr>
      <t xml:space="preserve"> 
</t>
    </r>
    <r>
      <rPr>
        <sz val="10"/>
        <color rgb="FF000000"/>
        <rFont val="新細明體"/>
        <family val="1"/>
        <charset val="136"/>
      </rPr>
      <t>(m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</si>
  <si>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 xml:space="preserve">甲醛逸散率
</t>
    </r>
    <r>
      <rPr>
        <sz val="12"/>
        <color rgb="FF000000"/>
        <rFont val="新細明體"/>
        <family val="1"/>
        <charset val="136"/>
      </rPr>
      <t xml:space="preserve"> 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</si>
  <si>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 xml:space="preserve">TVOC逸散率
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</si>
  <si>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>使用表面積</t>
    </r>
    <r>
      <rPr>
        <sz val="10"/>
        <color rgb="FF000000"/>
        <rFont val="新細明體"/>
        <family val="1"/>
        <charset val="136"/>
      </rPr>
      <t xml:space="preserve"> 
</t>
    </r>
    <r>
      <rPr>
        <sz val="10"/>
        <color rgb="FF000000"/>
        <rFont val="新細明體"/>
        <family val="1"/>
        <charset val="136"/>
      </rPr>
      <t>(m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</si>
  <si>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 xml:space="preserve">甲醛逸散率
</t>
    </r>
    <r>
      <rPr>
        <sz val="12"/>
        <color rgb="FF000000"/>
        <rFont val="新細明體"/>
        <family val="1"/>
        <charset val="136"/>
      </rPr>
      <t xml:space="preserve"> 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</si>
  <si>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 xml:space="preserve">TVOC逸散率
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</si>
  <si>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>使用表面積</t>
    </r>
    <r>
      <rPr>
        <sz val="10"/>
        <color rgb="FF000000"/>
        <rFont val="新細明體"/>
        <family val="1"/>
        <charset val="136"/>
      </rPr>
      <t xml:space="preserve"> 
</t>
    </r>
    <r>
      <rPr>
        <sz val="10"/>
        <color rgb="FF000000"/>
        <rFont val="新細明體"/>
        <family val="1"/>
        <charset val="136"/>
      </rPr>
      <t>(m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)</t>
    </r>
  </si>
  <si>
    <t>(天)得利水泥漆</t>
  </si>
  <si>
    <t>(立)得利水泥漆</t>
  </si>
  <si>
    <t>(立)櫃體</t>
  </si>
  <si>
    <t>(地)SPC</t>
  </si>
  <si>
    <t>甲醛濃度</t>
  </si>
  <si>
    <t>TVOC 濃度</t>
  </si>
  <si>
    <t xml:space="preserve">綠建材使用率 </t>
  </si>
  <si>
    <r>
      <rPr>
        <sz val="12"/>
        <color rgb="FF000000"/>
        <rFont val="新細明體"/>
        <family val="1"/>
        <charset val="136"/>
      </rPr>
      <t>質量濃度 ( mg / m</t>
    </r>
    <r>
      <rPr>
        <vertAlign val="superscript"/>
        <sz val="12"/>
        <color rgb="FF000000"/>
        <rFont val="新細明體 (本文)"/>
        <family val="1"/>
        <charset val="136"/>
      </rPr>
      <t>3</t>
    </r>
    <r>
      <rPr>
        <sz val="12"/>
        <color rgb="FF000000"/>
        <rFont val="新細明體"/>
        <family val="1"/>
        <charset val="136"/>
      </rPr>
      <t xml:space="preserve"> )</t>
    </r>
  </si>
  <si>
    <r>
      <rPr>
        <sz val="12"/>
        <color rgb="FFA7A7A7"/>
        <rFont val="新細明體"/>
        <family val="1"/>
        <charset val="136"/>
      </rPr>
      <t>質量濃度 ( mg / m</t>
    </r>
    <r>
      <rPr>
        <vertAlign val="superscript"/>
        <sz val="12"/>
        <color rgb="FFA7A7A7"/>
        <rFont val="新細明體 (本文)"/>
        <family val="1"/>
        <charset val="136"/>
      </rPr>
      <t>3</t>
    </r>
    <r>
      <rPr>
        <sz val="12"/>
        <color rgb="FFA7A7A7"/>
        <rFont val="新細明體"/>
        <family val="1"/>
        <charset val="136"/>
      </rPr>
      <t xml:space="preserve"> )</t>
    </r>
  </si>
  <si>
    <r>
      <rPr>
        <sz val="12"/>
        <color rgb="FFA7A7A7"/>
        <rFont val="新細明體"/>
        <family val="1"/>
        <charset val="136"/>
      </rPr>
      <t>質量濃度 ( mg / m</t>
    </r>
    <r>
      <rPr>
        <vertAlign val="superscript"/>
        <sz val="12"/>
        <color rgb="FFA7A7A7"/>
        <rFont val="新細明體 (本文)"/>
        <family val="1"/>
        <charset val="136"/>
      </rPr>
      <t>3</t>
    </r>
    <r>
      <rPr>
        <sz val="12"/>
        <color rgb="FFA7A7A7"/>
        <rFont val="新細明體"/>
        <family val="1"/>
        <charset val="136"/>
      </rPr>
      <t xml:space="preserve"> )</t>
    </r>
  </si>
  <si>
    <t>體積濃度 ( P.P.M )</t>
  </si>
  <si>
    <t>空間別6</t>
  </si>
  <si>
    <r>
      <rPr>
        <sz val="12"/>
        <color rgb="FF000000"/>
        <rFont val="新細明體"/>
        <family val="1"/>
        <charset val="136"/>
      </rPr>
      <t>室內面積 (m</t>
    </r>
    <r>
      <rPr>
        <vertAlign val="superscript"/>
        <sz val="12"/>
        <color rgb="FF000000"/>
        <rFont val="新細明體 (本文)"/>
        <family val="1"/>
        <charset val="136"/>
      </rPr>
      <t>2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</si>
  <si>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換氣率 ( hr</t>
    </r>
    <r>
      <rPr>
        <vertAlign val="superscript"/>
        <sz val="12"/>
        <color rgb="FF000000"/>
        <rFont val="新細明體 (本文)"/>
        <family val="1"/>
        <charset val="136"/>
      </rPr>
      <t>-1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</si>
  <si>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室內面積 (m</t>
    </r>
    <r>
      <rPr>
        <vertAlign val="superscript"/>
        <sz val="12"/>
        <color rgb="FF000000"/>
        <rFont val="新細明體 (本文)"/>
        <family val="1"/>
        <charset val="136"/>
      </rPr>
      <t>2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</si>
  <si>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>換氣率 ( hr</t>
    </r>
    <r>
      <rPr>
        <vertAlign val="superscript"/>
        <sz val="12"/>
        <color rgb="FF000000"/>
        <rFont val="新細明體 (本文)"/>
        <family val="1"/>
        <charset val="136"/>
      </rPr>
      <t>-1</t>
    </r>
    <r>
      <rPr>
        <sz val="12"/>
        <color rgb="FF000000"/>
        <rFont val="新細明體"/>
        <family val="1"/>
        <charset val="136"/>
      </rPr>
      <t>)</t>
    </r>
  </si>
  <si>
    <r>
      <rPr>
        <sz val="12"/>
        <color rgb="FFA7A7A7"/>
        <rFont val="新細明體"/>
        <family val="1"/>
        <charset val="136"/>
      </rPr>
      <t>室內面積 (m</t>
    </r>
    <r>
      <rPr>
        <vertAlign val="superscript"/>
        <sz val="12"/>
        <color rgb="FFA7A7A7"/>
        <rFont val="新細明體 (本文)"/>
        <family val="1"/>
        <charset val="136"/>
      </rPr>
      <t>2</t>
    </r>
    <r>
      <rPr>
        <sz val="12"/>
        <color rgb="FFA7A7A7"/>
        <rFont val="新細明體"/>
        <family val="1"/>
        <charset val="136"/>
      </rPr>
      <t>)</t>
    </r>
  </si>
  <si>
    <r>
      <rPr>
        <sz val="12"/>
        <color rgb="FFA7A7A7"/>
        <rFont val="新細明體"/>
        <family val="1"/>
        <charset val="136"/>
      </rPr>
      <t>換氣率 ( hr</t>
    </r>
    <r>
      <rPr>
        <vertAlign val="superscript"/>
        <sz val="12"/>
        <color rgb="FFA7A7A7"/>
        <rFont val="新細明體 (本文)"/>
        <family val="1"/>
        <charset val="136"/>
      </rPr>
      <t>-1</t>
    </r>
    <r>
      <rPr>
        <sz val="12"/>
        <color rgb="FFA7A7A7"/>
        <rFont val="新細明體"/>
        <family val="1"/>
        <charset val="136"/>
      </rPr>
      <t>)</t>
    </r>
  </si>
  <si>
    <r>
      <rPr>
        <sz val="12"/>
        <color rgb="FF000000"/>
        <rFont val="新細明體"/>
        <family val="1"/>
        <charset val="136"/>
      </rPr>
      <t xml:space="preserve">TVOC逸散率
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</si>
  <si>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 xml:space="preserve">甲醛逸散率
</t>
    </r>
    <r>
      <rPr>
        <sz val="12"/>
        <color rgb="FF000000"/>
        <rFont val="新細明體"/>
        <family val="1"/>
        <charset val="136"/>
      </rPr>
      <t xml:space="preserve"> 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</si>
  <si>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 xml:space="preserve">TVOC逸散率
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</si>
  <si>
    <r>
      <rPr>
        <sz val="12"/>
        <color rgb="FF000000"/>
        <rFont val="新細明體"/>
        <family val="1"/>
        <charset val="136"/>
      </rPr>
      <t>使用表面積</t>
    </r>
    <r>
      <rPr>
        <sz val="10"/>
        <color rgb="FF000000"/>
        <rFont val="新細明體"/>
        <family val="1"/>
        <charset val="136"/>
      </rPr>
      <t xml:space="preserve"> 
</t>
    </r>
    <r>
      <rPr>
        <sz val="10"/>
        <color rgb="FF000000"/>
        <rFont val="新細明體"/>
        <family val="1"/>
        <charset val="136"/>
      </rPr>
      <t>(m</t>
    </r>
    <r>
      <rPr>
        <vertAlign val="superscript"/>
        <sz val="10"/>
        <color rgb="FF000000"/>
        <rFont val="新細明體 (本文)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)</t>
    </r>
  </si>
  <si>
    <r>
      <rPr>
        <sz val="12"/>
        <color rgb="FFA7A7A7"/>
        <rFont val="新細明體"/>
        <family val="1"/>
        <charset val="136"/>
      </rPr>
      <t xml:space="preserve">甲醛逸散率
</t>
    </r>
    <r>
      <rPr>
        <sz val="12"/>
        <color rgb="FFA7A7A7"/>
        <rFont val="新細明體"/>
        <family val="1"/>
        <charset val="136"/>
      </rPr>
      <t xml:space="preserve"> </t>
    </r>
    <r>
      <rPr>
        <sz val="10"/>
        <color rgb="FFA7A7A7"/>
        <rFont val="新細明體"/>
        <family val="1"/>
        <charset val="136"/>
      </rPr>
      <t>(mg/m</t>
    </r>
    <r>
      <rPr>
        <vertAlign val="superscript"/>
        <sz val="10"/>
        <color rgb="FFA7A7A7"/>
        <rFont val="新細明體 (本文)"/>
        <family val="1"/>
        <charset val="136"/>
      </rPr>
      <t>2</t>
    </r>
    <r>
      <rPr>
        <sz val="10"/>
        <color rgb="FFA7A7A7"/>
        <rFont val="新細明體"/>
        <family val="1"/>
        <charset val="136"/>
      </rPr>
      <t>．hr)</t>
    </r>
  </si>
  <si>
    <r>
      <rPr>
        <sz val="12"/>
        <color rgb="FFA7A7A7"/>
        <rFont val="新細明體"/>
        <family val="1"/>
        <charset val="136"/>
      </rPr>
      <t xml:space="preserve">TVOC逸散率
</t>
    </r>
    <r>
      <rPr>
        <sz val="10"/>
        <color rgb="FFA7A7A7"/>
        <rFont val="新細明體"/>
        <family val="1"/>
        <charset val="136"/>
      </rPr>
      <t>(mg/m</t>
    </r>
    <r>
      <rPr>
        <vertAlign val="superscript"/>
        <sz val="10"/>
        <color rgb="FFA7A7A7"/>
        <rFont val="新細明體 (本文)"/>
        <family val="1"/>
        <charset val="136"/>
      </rPr>
      <t>2</t>
    </r>
    <r>
      <rPr>
        <sz val="10"/>
        <color rgb="FFA7A7A7"/>
        <rFont val="新細明體"/>
        <family val="1"/>
        <charset val="136"/>
      </rPr>
      <t>．hr)</t>
    </r>
  </si>
  <si>
    <r>
      <rPr>
        <sz val="12"/>
        <color rgb="FFA7A7A7"/>
        <rFont val="新細明體"/>
        <family val="1"/>
        <charset val="136"/>
      </rPr>
      <t>使用表面積</t>
    </r>
    <r>
      <rPr>
        <sz val="10"/>
        <color rgb="FFA7A7A7"/>
        <rFont val="新細明體"/>
        <family val="1"/>
        <charset val="136"/>
      </rPr>
      <t xml:space="preserve"> 
</t>
    </r>
    <r>
      <rPr>
        <sz val="10"/>
        <color rgb="FFA7A7A7"/>
        <rFont val="新細明體"/>
        <family val="1"/>
        <charset val="136"/>
      </rPr>
      <t>(m</t>
    </r>
    <r>
      <rPr>
        <vertAlign val="superscript"/>
        <sz val="10"/>
        <color rgb="FFA7A7A7"/>
        <rFont val="新細明體 (本文)"/>
        <family val="1"/>
        <charset val="136"/>
      </rPr>
      <t>2</t>
    </r>
    <r>
      <rPr>
        <sz val="10"/>
        <color rgb="FFA7A7A7"/>
        <rFont val="新細明體"/>
        <family val="1"/>
        <charset val="136"/>
      </rPr>
      <t>)</t>
    </r>
  </si>
  <si>
    <r>
      <rPr>
        <sz val="12"/>
        <color rgb="FFA7A7A7"/>
        <rFont val="新細明體"/>
        <family val="1"/>
        <charset val="136"/>
      </rPr>
      <t>質量濃度 ( mg / m</t>
    </r>
    <r>
      <rPr>
        <vertAlign val="superscript"/>
        <sz val="12"/>
        <color rgb="FFA7A7A7"/>
        <rFont val="新細明體 (本文)"/>
        <family val="1"/>
        <charset val="136"/>
      </rPr>
      <t>3</t>
    </r>
    <r>
      <rPr>
        <sz val="12"/>
        <color rgb="FFA7A7A7"/>
        <rFont val="新細明體"/>
        <family val="1"/>
        <charset val="136"/>
      </rPr>
      <t xml:space="preserve"> )</t>
    </r>
  </si>
  <si>
    <r>
      <rPr>
        <sz val="12"/>
        <color rgb="FFA7A7A7"/>
        <rFont val="新細明體"/>
        <family val="1"/>
        <charset val="136"/>
      </rPr>
      <t>質量濃度 ( mg / m</t>
    </r>
    <r>
      <rPr>
        <vertAlign val="superscript"/>
        <sz val="12"/>
        <color rgb="FFA7A7A7"/>
        <rFont val="新細明體 (本文)"/>
        <family val="1"/>
        <charset val="136"/>
      </rPr>
      <t>3</t>
    </r>
    <r>
      <rPr>
        <sz val="12"/>
        <color rgb="FFA7A7A7"/>
        <rFont val="新細明體"/>
        <family val="1"/>
        <charset val="136"/>
      </rPr>
      <t xml:space="preserve"> )</t>
    </r>
  </si>
  <si>
    <r>
      <rPr>
        <sz val="12"/>
        <color rgb="FFA7A7A7"/>
        <rFont val="新細明體"/>
        <family val="1"/>
        <charset val="136"/>
      </rPr>
      <t>質量濃度 ( mg / m</t>
    </r>
    <r>
      <rPr>
        <vertAlign val="superscript"/>
        <sz val="12"/>
        <color rgb="FFA7A7A7"/>
        <rFont val="新細明體 (本文)"/>
        <family val="1"/>
        <charset val="136"/>
      </rPr>
      <t>3</t>
    </r>
    <r>
      <rPr>
        <sz val="12"/>
        <color rgb="FFA7A7A7"/>
        <rFont val="新細明體"/>
        <family val="1"/>
        <charset val="136"/>
      </rPr>
      <t xml:space="preserve"> )</t>
    </r>
  </si>
  <si>
    <t>CNS1349 (mg/L) 與 (mg/m2．hr) 的換算</t>
  </si>
  <si>
    <r>
      <rPr>
        <sz val="12"/>
        <color rgb="FF000000"/>
        <rFont val="新細明體"/>
        <family val="1"/>
        <charset val="136"/>
      </rPr>
      <t>輸入</t>
    </r>
    <r>
      <rPr>
        <b/>
        <sz val="12"/>
        <color rgb="FFFF0000"/>
        <rFont val="新細明體 (本文)"/>
        <family val="1"/>
        <charset val="136"/>
      </rPr>
      <t xml:space="preserve">CNS1349 (mg/L) </t>
    </r>
    <r>
      <rPr>
        <b/>
        <sz val="12"/>
        <color rgb="FF000000"/>
        <rFont val="新細明體 (本文)"/>
        <family val="1"/>
        <charset val="136"/>
      </rPr>
      <t>的數值</t>
    </r>
  </si>
  <si>
    <r>
      <rPr>
        <sz val="12"/>
        <color rgb="FF000000"/>
        <rFont val="新細明體"/>
        <family val="1"/>
        <charset val="136"/>
      </rPr>
      <t xml:space="preserve">換算成 </t>
    </r>
    <r>
      <rPr>
        <b/>
        <sz val="12"/>
        <color rgb="FFFF0000"/>
        <rFont val="新細明體 (本文)"/>
        <family val="1"/>
        <charset val="136"/>
      </rPr>
      <t>mg/m2‧hr</t>
    </r>
    <r>
      <rPr>
        <b/>
        <sz val="12"/>
        <color rgb="FFC00000"/>
        <rFont val="新細明體 (本文)"/>
        <family val="1"/>
        <charset val="136"/>
      </rPr>
      <t xml:space="preserve"> </t>
    </r>
    <r>
      <rPr>
        <sz val="12"/>
        <color rgb="FF000000"/>
        <rFont val="新細明體"/>
        <family val="1"/>
        <charset val="136"/>
      </rPr>
      <t>的數值</t>
    </r>
  </si>
  <si>
    <t/>
  </si>
  <si>
    <r>
      <rPr>
        <sz val="12"/>
        <color rgb="FF000000"/>
        <rFont val="新細明體"/>
        <family val="1"/>
        <charset val="136"/>
      </rPr>
      <t>坪數 與 平方米(m</t>
    </r>
    <r>
      <rPr>
        <vertAlign val="superscript"/>
        <sz val="12"/>
        <color rgb="FF000000"/>
        <rFont val="新細明體 (本文)"/>
        <family val="1"/>
        <charset val="136"/>
      </rPr>
      <t>2</t>
    </r>
    <r>
      <rPr>
        <sz val="12"/>
        <color rgb="FF000000"/>
        <rFont val="新細明體"/>
        <family val="1"/>
        <charset val="136"/>
      </rPr>
      <t>) 的換算</t>
    </r>
  </si>
  <si>
    <t>輸入 室內坪數</t>
  </si>
  <si>
    <t>換算成 平方米</t>
  </si>
  <si>
    <t>value1</t>
  </si>
  <si>
    <t>value2</t>
  </si>
  <si>
    <t>XXXXXX</t>
  </si>
  <si>
    <t>sum</t>
  </si>
  <si>
    <t>空間甲醛濃度</t>
  </si>
  <si>
    <t>空間 TVOC 濃度</t>
  </si>
  <si>
    <r>
      <rPr>
        <sz val="12"/>
        <color rgb="FF000000"/>
        <rFont val="新細明體"/>
        <family val="1"/>
        <charset val="136"/>
      </rPr>
      <t>質量濃度 ( mg / m</t>
    </r>
    <r>
      <rPr>
        <vertAlign val="superscript"/>
        <sz val="12"/>
        <color rgb="FF000000"/>
        <rFont val="新細明體 (本文)"/>
        <family val="1"/>
        <charset val="136"/>
      </rPr>
      <t>3</t>
    </r>
    <r>
      <rPr>
        <sz val="12"/>
        <color rgb="FF000000"/>
        <rFont val="新細明體"/>
        <family val="1"/>
        <charset val="136"/>
      </rPr>
      <t xml:space="preserve"> )</t>
    </r>
  </si>
  <si>
    <r>
      <rPr>
        <sz val="12"/>
        <color rgb="FF000000"/>
        <rFont val="新細明體"/>
        <family val="1"/>
        <charset val="136"/>
      </rPr>
      <t>質量濃度 ( mg / m</t>
    </r>
    <r>
      <rPr>
        <vertAlign val="superscript"/>
        <sz val="12"/>
        <color rgb="FF000000"/>
        <rFont val="新細明體 (本文)"/>
        <family val="1"/>
        <charset val="136"/>
      </rPr>
      <t>3</t>
    </r>
    <r>
      <rPr>
        <sz val="12"/>
        <color rgb="FF000000"/>
        <rFont val="新細明體"/>
        <family val="1"/>
        <charset val="136"/>
      </rPr>
      <t xml:space="preserve"> )</t>
    </r>
  </si>
  <si>
    <r>
      <rPr>
        <sz val="12"/>
        <color rgb="FF000000"/>
        <rFont val="新細明體"/>
        <family val="1"/>
        <charset val="136"/>
      </rPr>
      <t>質量濃度 ( mg / m</t>
    </r>
    <r>
      <rPr>
        <vertAlign val="superscript"/>
        <sz val="12"/>
        <color rgb="FF000000"/>
        <rFont val="新細明體 (本文)"/>
        <family val="1"/>
        <charset val="136"/>
      </rPr>
      <t>3</t>
    </r>
    <r>
      <rPr>
        <sz val="12"/>
        <color rgb="FF000000"/>
        <rFont val="新細明體"/>
        <family val="1"/>
        <charset val="136"/>
      </rPr>
      <t xml:space="preserve"> )</t>
    </r>
  </si>
  <si>
    <r>
      <rPr>
        <sz val="12"/>
        <color rgb="FF000000"/>
        <rFont val="新細明體"/>
        <family val="1"/>
        <charset val="136"/>
      </rPr>
      <t>質量濃度 ( mg / m</t>
    </r>
    <r>
      <rPr>
        <vertAlign val="superscript"/>
        <sz val="12"/>
        <color rgb="FF000000"/>
        <rFont val="新細明體 (本文)"/>
        <family val="1"/>
        <charset val="136"/>
      </rPr>
      <t>3</t>
    </r>
    <r>
      <rPr>
        <sz val="12"/>
        <color rgb="FF000000"/>
        <rFont val="新細明體"/>
        <family val="1"/>
        <charset val="136"/>
      </rPr>
      <t xml:space="preserve"> )</t>
    </r>
  </si>
  <si>
    <r>
      <rPr>
        <sz val="12"/>
        <color rgb="FF000000"/>
        <rFont val="新細明體"/>
        <family val="1"/>
        <charset val="136"/>
      </rPr>
      <t>質量濃度 ( mg / m</t>
    </r>
    <r>
      <rPr>
        <vertAlign val="superscript"/>
        <sz val="12"/>
        <color rgb="FF000000"/>
        <rFont val="新細明體 (本文)"/>
        <family val="1"/>
        <charset val="136"/>
      </rPr>
      <t>3</t>
    </r>
    <r>
      <rPr>
        <sz val="12"/>
        <color rgb="FF000000"/>
        <rFont val="新細明體"/>
        <family val="1"/>
        <charset val="136"/>
      </rPr>
      <t xml:space="preserve"> )</t>
    </r>
  </si>
  <si>
    <t>TVOC名稱</t>
  </si>
  <si>
    <t>化學式</t>
  </si>
  <si>
    <t>分子量</t>
  </si>
  <si>
    <t>苯</t>
  </si>
  <si>
    <t>c6h6</t>
  </si>
  <si>
    <t>甲苯</t>
  </si>
  <si>
    <t>c7h8</t>
  </si>
  <si>
    <t>乙苯</t>
  </si>
  <si>
    <t>c8h10</t>
  </si>
  <si>
    <t>二甲苯</t>
  </si>
  <si>
    <t>鄰二氯苯</t>
  </si>
  <si>
    <t>c6h4cl2</t>
  </si>
  <si>
    <t>對二氯苯</t>
  </si>
  <si>
    <t>苯乙烯</t>
  </si>
  <si>
    <t>c8h8</t>
  </si>
  <si>
    <t>二氯甲烷</t>
  </si>
  <si>
    <t>ch2cl2</t>
  </si>
  <si>
    <t>三氯甲烷</t>
  </si>
  <si>
    <t>chcl3</t>
  </si>
  <si>
    <t>三氯乙烯</t>
  </si>
  <si>
    <t>c2hcl3</t>
  </si>
  <si>
    <t>四氯乙烯</t>
  </si>
  <si>
    <t>c2cl4</t>
  </si>
  <si>
    <t>四氯化碳</t>
  </si>
  <si>
    <t>ccl4</t>
  </si>
  <si>
    <t>平均分子量</t>
  </si>
  <si>
    <t>Shawn</t>
    <phoneticPr fontId="34" type="noConversion"/>
  </si>
  <si>
    <t>EGGER愛格化粧粒片板</t>
    <phoneticPr fontId="34" type="noConversion"/>
  </si>
  <si>
    <r>
      <rPr>
        <sz val="12"/>
        <color rgb="FF000000"/>
        <rFont val="新細明體"/>
        <family val="1"/>
        <charset val="136"/>
      </rPr>
      <t xml:space="preserve">甲醛逸散率
 </t>
    </r>
    <r>
      <rPr>
        <sz val="10"/>
        <color rgb="FF000000"/>
        <rFont val="新細明體"/>
        <family val="1"/>
        <charset val="136"/>
      </rPr>
      <t>(mg/m</t>
    </r>
    <r>
      <rPr>
        <vertAlign val="superscript"/>
        <sz val="10"/>
        <color rgb="FF000000"/>
        <rFont val="新細明體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．hr)</t>
    </r>
    <phoneticPr fontId="34" type="noConversion"/>
  </si>
  <si>
    <r>
      <rPr>
        <sz val="12"/>
        <color rgb="FF000000"/>
        <rFont val="新細明體"/>
        <family val="1"/>
        <charset val="136"/>
      </rPr>
      <t>使用表面積</t>
    </r>
    <r>
      <rPr>
        <sz val="10"/>
        <color rgb="FF000000"/>
        <rFont val="新細明體"/>
        <family val="1"/>
        <charset val="136"/>
      </rPr>
      <t xml:space="preserve"> 
(m</t>
    </r>
    <r>
      <rPr>
        <vertAlign val="superscript"/>
        <sz val="10"/>
        <color rgb="FF000000"/>
        <rFont val="新細明體"/>
        <family val="1"/>
        <charset val="136"/>
      </rPr>
      <t>2</t>
    </r>
    <r>
      <rPr>
        <sz val="10"/>
        <color rgb="FF000000"/>
        <rFont val="新細明體"/>
        <family val="1"/>
        <charset val="136"/>
      </rPr>
      <t>)</t>
    </r>
    <phoneticPr fontId="34" type="noConversion"/>
  </si>
  <si>
    <t>空間甲醛濃度</t>
    <phoneticPr fontId="34" type="noConversion"/>
  </si>
  <si>
    <r>
      <t>質量濃度 ( mg / m</t>
    </r>
    <r>
      <rPr>
        <vertAlign val="superscript"/>
        <sz val="12"/>
        <color rgb="FF000000"/>
        <rFont val="PMingLiu"/>
        <family val="1"/>
        <charset val="136"/>
      </rPr>
      <t>3</t>
    </r>
    <r>
      <rPr>
        <sz val="12"/>
        <color rgb="FF000000"/>
        <rFont val="PMingLiu"/>
        <family val="1"/>
        <charset val="136"/>
      </rPr>
      <t xml:space="preserve"> )</t>
    </r>
    <phoneticPr fontId="34" type="noConversion"/>
  </si>
  <si>
    <t>森呼吸矽藻漆(舒活)</t>
    <phoneticPr fontId="34" type="noConversion"/>
  </si>
  <si>
    <t>威肯雅飾藝術複合木質地板</t>
    <phoneticPr fontId="34" type="noConversion"/>
  </si>
  <si>
    <t>A&amp;A淺野HiLuc 0.8FK矽酸鈣板</t>
    <phoneticPr fontId="34" type="noConversion"/>
  </si>
  <si>
    <t>日安角材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</si>
</sst>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0.000"/>
    <numFmt numFmtId="178" formatCode="0.0"/>
  </numFmts>
  <fonts count="40">
    <font>
      <sz val="12"/>
      <color rgb="FF000000"/>
      <name val="PMingLiu"/>
      <scheme val="minor"/>
    </font>
    <font>
      <sz val="12"/>
      <color rgb="FF000000"/>
      <name val="PMingLiu"/>
      <family val="1"/>
      <charset val="136"/>
    </font>
    <font>
      <sz val="22"/>
      <color rgb="FF000000"/>
      <name val="Helvetica Neue"/>
      <family val="2"/>
    </font>
    <font>
      <sz val="12"/>
      <name val="PMingLiu"/>
      <family val="1"/>
      <charset val="136"/>
    </font>
    <font>
      <sz val="12"/>
      <color rgb="FF000000"/>
      <name val="Helvetica Neue"/>
      <family val="2"/>
    </font>
    <font>
      <sz val="11"/>
      <color rgb="FF000000"/>
      <name val="Helvetica Neue"/>
      <family val="2"/>
    </font>
    <font>
      <b/>
      <sz val="15"/>
      <color rgb="FF000000"/>
      <name val="Helvetica Neue"/>
      <family val="2"/>
    </font>
    <font>
      <sz val="12"/>
      <color rgb="FFA7A7A7"/>
      <name val="Helvetica Neue"/>
      <family val="2"/>
    </font>
    <font>
      <sz val="16"/>
      <color rgb="FF000000"/>
      <name val="PMingLiu"/>
      <family val="1"/>
      <charset val="136"/>
    </font>
    <font>
      <sz val="12"/>
      <color rgb="FF000000"/>
      <name val="新細明體 (本文)_x0000_"/>
      <family val="1"/>
      <charset val="136"/>
    </font>
    <font>
      <sz val="12"/>
      <color rgb="FFFF2600"/>
      <name val="PMingLiu"/>
      <family val="1"/>
      <charset val="136"/>
    </font>
    <font>
      <sz val="18"/>
      <color rgb="FFA7A7A7"/>
      <name val="PMingLiu"/>
      <family val="1"/>
      <charset val="136"/>
    </font>
    <font>
      <sz val="12"/>
      <color rgb="FFA7A7A7"/>
      <name val="PMingLiu"/>
      <family val="1"/>
      <charset val="136"/>
    </font>
    <font>
      <sz val="18"/>
      <color rgb="FF000000"/>
      <name val="PMingLiu"/>
      <family val="1"/>
      <charset val="136"/>
    </font>
    <font>
      <sz val="18"/>
      <color rgb="FFFF0000"/>
      <name val="PMingLiu"/>
      <family val="1"/>
      <charset val="136"/>
    </font>
    <font>
      <sz val="12"/>
      <color rgb="FFFF0000"/>
      <name val="PMingLiu"/>
      <family val="1"/>
      <charset val="136"/>
    </font>
    <font>
      <sz val="15"/>
      <color rgb="FF000000"/>
      <name val="PMingLiu"/>
      <family val="1"/>
      <charset val="136"/>
    </font>
    <font>
      <sz val="10"/>
      <color rgb="FF000000"/>
      <name val="Helvetica Neue"/>
      <family val="2"/>
    </font>
    <font>
      <sz val="8"/>
      <color rgb="FF000000"/>
      <name val="Helvetica Neue"/>
      <family val="2"/>
    </font>
    <font>
      <vertAlign val="superscript"/>
      <sz val="8"/>
      <color rgb="FF000000"/>
      <name val="Helvetica Neue"/>
      <family val="2"/>
    </font>
    <font>
      <sz val="8"/>
      <color rgb="FFA7A7A7"/>
      <name val="Helvetica Neue"/>
      <family val="2"/>
    </font>
    <font>
      <vertAlign val="superscript"/>
      <sz val="8"/>
      <color rgb="FFA7A7A7"/>
      <name val="Helvetica Neue"/>
      <family val="2"/>
    </font>
    <font>
      <sz val="12"/>
      <color rgb="FF000000"/>
      <name val="新細明體"/>
      <family val="1"/>
      <charset val="136"/>
    </font>
    <font>
      <sz val="12"/>
      <color rgb="FF000000"/>
      <name val="Times New Roman"/>
      <family val="1"/>
    </font>
    <font>
      <vertAlign val="superscript"/>
      <sz val="12"/>
      <color rgb="FF000000"/>
      <name val="新細明體 (本文)"/>
      <family val="1"/>
      <charset val="136"/>
    </font>
    <font>
      <sz val="10"/>
      <color rgb="FF000000"/>
      <name val="新細明體"/>
      <family val="1"/>
      <charset val="136"/>
    </font>
    <font>
      <vertAlign val="superscript"/>
      <sz val="10"/>
      <color rgb="FF000000"/>
      <name val="新細明體 (本文)"/>
      <family val="1"/>
      <charset val="136"/>
    </font>
    <font>
      <sz val="12"/>
      <color rgb="FFA7A7A7"/>
      <name val="新細明體"/>
      <family val="1"/>
      <charset val="136"/>
    </font>
    <font>
      <vertAlign val="superscript"/>
      <sz val="12"/>
      <color rgb="FFA7A7A7"/>
      <name val="新細明體 (本文)"/>
      <family val="1"/>
      <charset val="136"/>
    </font>
    <font>
      <sz val="10"/>
      <color rgb="FFA7A7A7"/>
      <name val="新細明體"/>
      <family val="1"/>
      <charset val="136"/>
    </font>
    <font>
      <vertAlign val="superscript"/>
      <sz val="10"/>
      <color rgb="FFA7A7A7"/>
      <name val="新細明體 (本文)"/>
      <family val="1"/>
      <charset val="136"/>
    </font>
    <font>
      <b/>
      <sz val="12"/>
      <color rgb="FFFF0000"/>
      <name val="新細明體 (本文)"/>
      <family val="1"/>
      <charset val="136"/>
    </font>
    <font>
      <b/>
      <sz val="12"/>
      <color rgb="FF000000"/>
      <name val="新細明體 (本文)"/>
      <family val="1"/>
      <charset val="136"/>
    </font>
    <font>
      <b/>
      <sz val="12"/>
      <color rgb="FFC00000"/>
      <name val="新細明體 (本文)"/>
      <family val="1"/>
      <charset val="136"/>
    </font>
    <font>
      <sz val="9"/>
      <name val="PMingLiu"/>
      <family val="3"/>
      <charset val="136"/>
      <scheme val="minor"/>
    </font>
    <font>
      <vertAlign val="superscript"/>
      <sz val="10"/>
      <color rgb="FF000000"/>
      <name val="新細明體"/>
      <family val="1"/>
      <charset val="136"/>
    </font>
    <font>
      <vertAlign val="superscript"/>
      <sz val="12"/>
      <color rgb="FF000000"/>
      <name val="PMingLiu"/>
      <family val="1"/>
      <charset val="136"/>
    </font>
    <font>
      <b/>
      <u/>
      <sz val="20"/>
      <color rgb="FF0000FF"/>
      <name val="PMingLiu"/>
      <family val="1"/>
      <charset val="136"/>
      <scheme val="major"/>
    </font>
    <font>
      <u/>
      <sz val="12"/>
      <color rgb="FF000000"/>
      <name val="PingFang TC Semibold"/>
      <charset val="136"/>
    </font>
    <font>
      <sz val="12"/>
      <color rgb="FF000000"/>
      <name val="PingFang TC Regular"/>
      <charset val="136"/>
    </font>
  </fonts>
  <fills count="4">
    <fill>
      <patternFill patternType="none"/>
    </fill>
    <fill>
      <patternFill patternType="gray125"/>
    </fill>
    <fill>
      <patternFill patternType="solid">
        <fgColor rgb="FFEEF3F4"/>
        <bgColor rgb="FFEEF3F4"/>
      </patternFill>
    </fill>
    <fill>
      <patternFill patternType="solid">
        <fgColor rgb="FFFFFFFF"/>
        <bgColor rgb="FFFFFFFF"/>
      </patternFill>
    </fill>
  </fills>
  <borders count="1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dotted">
        <color rgb="FF000000"/>
      </bottom>
      <diagonal/>
    </border>
    <border>
      <left style="dotted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tted">
        <color rgb="FF000000"/>
      </right>
      <top/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dotted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A7A7A7"/>
      </bottom>
      <diagonal/>
    </border>
    <border>
      <left/>
      <right/>
      <top style="thin">
        <color rgb="FF000000"/>
      </top>
      <bottom style="dotted">
        <color rgb="FFA7A7A7"/>
      </bottom>
      <diagonal/>
    </border>
    <border>
      <left/>
      <right style="dotted">
        <color rgb="FFA7A7A7"/>
      </right>
      <top style="thin">
        <color rgb="FF000000"/>
      </top>
      <bottom style="dotted">
        <color rgb="FFA7A7A7"/>
      </bottom>
      <diagonal/>
    </border>
    <border>
      <left style="dotted">
        <color rgb="FFA7A7A7"/>
      </left>
      <right style="dotted">
        <color rgb="FFA7A7A7"/>
      </right>
      <top style="thin">
        <color rgb="FF000000"/>
      </top>
      <bottom style="dotted">
        <color rgb="FFA7A7A7"/>
      </bottom>
      <diagonal/>
    </border>
    <border>
      <left style="dotted">
        <color rgb="FFA7A7A7"/>
      </left>
      <right/>
      <top style="thin">
        <color rgb="FF000000"/>
      </top>
      <bottom style="dotted">
        <color rgb="FFA7A7A7"/>
      </bottom>
      <diagonal/>
    </border>
    <border>
      <left/>
      <right style="thin">
        <color rgb="FF000000"/>
      </right>
      <top style="thin">
        <color rgb="FF000000"/>
      </top>
      <bottom style="dotted">
        <color rgb="FFA7A7A7"/>
      </bottom>
      <diagonal/>
    </border>
    <border>
      <left style="thin">
        <color rgb="FF000000"/>
      </left>
      <right/>
      <top style="dotted">
        <color rgb="FFA7A7A7"/>
      </top>
      <bottom/>
      <diagonal/>
    </border>
    <border>
      <left/>
      <right/>
      <top style="dotted">
        <color rgb="FFA7A7A7"/>
      </top>
      <bottom/>
      <diagonal/>
    </border>
    <border>
      <left/>
      <right style="dotted">
        <color rgb="FFA7A7A7"/>
      </right>
      <top style="dotted">
        <color rgb="FFA7A7A7"/>
      </top>
      <bottom/>
      <diagonal/>
    </border>
    <border>
      <left style="dotted">
        <color rgb="FFA7A7A7"/>
      </left>
      <right/>
      <top style="dotted">
        <color rgb="FFA7A7A7"/>
      </top>
      <bottom style="dotted">
        <color rgb="FFA7A7A7"/>
      </bottom>
      <diagonal/>
    </border>
    <border>
      <left/>
      <right/>
      <top style="dotted">
        <color rgb="FFA7A7A7"/>
      </top>
      <bottom style="dotted">
        <color rgb="FFA7A7A7"/>
      </bottom>
      <diagonal/>
    </border>
    <border>
      <left/>
      <right style="dotted">
        <color rgb="FFA7A7A7"/>
      </right>
      <top style="dotted">
        <color rgb="FFA7A7A7"/>
      </top>
      <bottom style="dotted">
        <color rgb="FFA7A7A7"/>
      </bottom>
      <diagonal/>
    </border>
    <border>
      <left/>
      <right style="thin">
        <color rgb="FF000000"/>
      </right>
      <top style="dotted">
        <color rgb="FFA7A7A7"/>
      </top>
      <bottom style="dotted">
        <color rgb="FFA7A7A7"/>
      </bottom>
      <diagonal/>
    </border>
    <border>
      <left/>
      <right style="dotted">
        <color rgb="FFA7A7A7"/>
      </right>
      <top/>
      <bottom style="thin">
        <color rgb="FF000000"/>
      </bottom>
      <diagonal/>
    </border>
    <border>
      <left style="dotted">
        <color rgb="FFA7A7A7"/>
      </left>
      <right/>
      <top style="dotted">
        <color rgb="FFA7A7A7"/>
      </top>
      <bottom style="thin">
        <color rgb="FF000000"/>
      </bottom>
      <diagonal/>
    </border>
    <border>
      <left/>
      <right/>
      <top style="dotted">
        <color rgb="FFA7A7A7"/>
      </top>
      <bottom style="thin">
        <color rgb="FF000000"/>
      </bottom>
      <diagonal/>
    </border>
    <border>
      <left/>
      <right style="dotted">
        <color rgb="FFA7A7A7"/>
      </right>
      <top style="dotted">
        <color rgb="FFA7A7A7"/>
      </top>
      <bottom style="thin">
        <color rgb="FF000000"/>
      </bottom>
      <diagonal/>
    </border>
    <border>
      <left/>
      <right style="thin">
        <color rgb="FF000000"/>
      </right>
      <top style="dotted">
        <color rgb="FFA7A7A7"/>
      </top>
      <bottom style="thin">
        <color rgb="FF000000"/>
      </bottom>
      <diagonal/>
    </border>
    <border>
      <left style="thin">
        <color rgb="FFAAAAAA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dotted">
        <color rgb="FF000000"/>
      </bottom>
      <diagonal/>
    </border>
    <border>
      <left style="thin">
        <color rgb="FFAAAAAA"/>
      </left>
      <right style="thin">
        <color rgb="FFAAAAAA"/>
      </right>
      <top style="dotted">
        <color rgb="FF000000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dotted">
        <color rgb="FF000000"/>
      </top>
      <bottom style="medium">
        <color rgb="FFA7A7A7"/>
      </bottom>
      <diagonal/>
    </border>
    <border>
      <left style="thin">
        <color rgb="FFAAAAAA"/>
      </left>
      <right style="medium">
        <color rgb="FFA7A7A7"/>
      </right>
      <top style="thin">
        <color rgb="FFAAAAAA"/>
      </top>
      <bottom style="thin">
        <color rgb="FFAAAAAA"/>
      </bottom>
      <diagonal/>
    </border>
    <border>
      <left style="medium">
        <color rgb="FFA7A7A7"/>
      </left>
      <right style="thin">
        <color rgb="FFA7A7A7"/>
      </right>
      <top style="medium">
        <color rgb="FFA7A7A7"/>
      </top>
      <bottom style="thin">
        <color rgb="FFA7A7A7"/>
      </bottom>
      <diagonal/>
    </border>
    <border>
      <left style="thin">
        <color rgb="FFA7A7A7"/>
      </left>
      <right/>
      <top style="medium">
        <color rgb="FFA7A7A7"/>
      </top>
      <bottom style="thin">
        <color rgb="FFA7A7A7"/>
      </bottom>
      <diagonal/>
    </border>
    <border>
      <left/>
      <right/>
      <top style="medium">
        <color rgb="FFA7A7A7"/>
      </top>
      <bottom style="thin">
        <color rgb="FFA7A7A7"/>
      </bottom>
      <diagonal/>
    </border>
    <border>
      <left/>
      <right style="medium">
        <color rgb="FFA7A7A7"/>
      </right>
      <top style="medium">
        <color rgb="FFA7A7A7"/>
      </top>
      <bottom style="thin">
        <color rgb="FFA7A7A7"/>
      </bottom>
      <diagonal/>
    </border>
    <border>
      <left style="medium">
        <color rgb="FFA7A7A7"/>
      </left>
      <right style="thin">
        <color rgb="FFA7A7A7"/>
      </right>
      <top style="thin">
        <color rgb="FFA7A7A7"/>
      </top>
      <bottom/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A7A7A7"/>
      </left>
      <right style="medium">
        <color rgb="FFA7A7A7"/>
      </right>
      <top style="thin">
        <color rgb="FFA7A7A7"/>
      </top>
      <bottom style="thin">
        <color rgb="FFA7A7A7"/>
      </bottom>
      <diagonal/>
    </border>
    <border>
      <left style="medium">
        <color rgb="FFA7A7A7"/>
      </left>
      <right style="thin">
        <color rgb="FFA7A7A7"/>
      </right>
      <top/>
      <bottom style="medium">
        <color rgb="FFA7A7A7"/>
      </bottom>
      <diagonal/>
    </border>
    <border>
      <left style="thin">
        <color rgb="FFA7A7A7"/>
      </left>
      <right style="thin">
        <color rgb="FFA7A7A7"/>
      </right>
      <top style="thin">
        <color rgb="FFA7A7A7"/>
      </top>
      <bottom style="medium">
        <color rgb="FFA7A7A7"/>
      </bottom>
      <diagonal/>
    </border>
    <border>
      <left style="thin">
        <color rgb="FFA7A7A7"/>
      </left>
      <right style="medium">
        <color rgb="FFA7A7A7"/>
      </right>
      <top style="thin">
        <color rgb="FFA7A7A7"/>
      </top>
      <bottom style="medium">
        <color rgb="FFA7A7A7"/>
      </bottom>
      <diagonal/>
    </border>
    <border>
      <left style="thin">
        <color rgb="FFAAAAAA"/>
      </left>
      <right style="thin">
        <color rgb="FFA7A7A7"/>
      </right>
      <top style="thin">
        <color rgb="FFAAAAAA"/>
      </top>
      <bottom style="thin">
        <color rgb="FFAAAAAA"/>
      </bottom>
      <diagonal/>
    </border>
    <border>
      <left style="thin">
        <color rgb="FFA7A7A7"/>
      </left>
      <right style="thin">
        <color rgb="FFA7A7A7"/>
      </right>
      <top style="medium">
        <color rgb="FFA7A7A7"/>
      </top>
      <bottom style="medium">
        <color rgb="FFA7A7A7"/>
      </bottom>
      <diagonal/>
    </border>
    <border>
      <left style="thin">
        <color rgb="FFA7A7A7"/>
      </left>
      <right style="thin">
        <color rgb="FFA7A7A7"/>
      </right>
      <top style="medium">
        <color rgb="FFA7A7A7"/>
      </top>
      <bottom style="thin">
        <color rgb="FFA7A7A7"/>
      </bottom>
      <diagonal/>
    </border>
    <border>
      <left style="thin">
        <color rgb="FFA7A7A7"/>
      </left>
      <right style="medium">
        <color rgb="FFA7A7A7"/>
      </right>
      <top style="medium">
        <color rgb="FFA7A7A7"/>
      </top>
      <bottom style="thin">
        <color rgb="FFA7A7A7"/>
      </bottom>
      <diagonal/>
    </border>
    <border>
      <left style="medium">
        <color rgb="FFA7A7A7"/>
      </left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medium">
        <color rgb="FFA7A7A7"/>
      </left>
      <right style="thin">
        <color rgb="FFA7A7A7"/>
      </right>
      <top style="thin">
        <color rgb="FFA7A7A7"/>
      </top>
      <bottom style="medium">
        <color rgb="FFA7A7A7"/>
      </bottom>
      <diagonal/>
    </border>
    <border>
      <left style="medium">
        <color rgb="FFA7A7A7"/>
      </left>
      <right/>
      <top style="medium">
        <color rgb="FFA7A7A7"/>
      </top>
      <bottom style="thin">
        <color rgb="FFA7A7A7"/>
      </bottom>
      <diagonal/>
    </border>
    <border>
      <left/>
      <right style="thin">
        <color rgb="FFA7A7A7"/>
      </right>
      <top style="medium">
        <color rgb="FFA7A7A7"/>
      </top>
      <bottom style="thin">
        <color rgb="FFA7A7A7"/>
      </bottom>
      <diagonal/>
    </border>
    <border>
      <left style="medium">
        <color rgb="FFA7A7A7"/>
      </left>
      <right/>
      <top style="thin">
        <color rgb="FFA7A7A7"/>
      </top>
      <bottom style="thin">
        <color rgb="FFA7A7A7"/>
      </bottom>
      <diagonal/>
    </border>
    <border>
      <left/>
      <right style="thin">
        <color rgb="FFA7A7A7"/>
      </right>
      <top style="thin">
        <color rgb="FFA7A7A7"/>
      </top>
      <bottom style="thin">
        <color rgb="FFA7A7A7"/>
      </bottom>
      <diagonal/>
    </border>
    <border>
      <left style="thin">
        <color rgb="FFA7A7A7"/>
      </left>
      <right style="medium">
        <color rgb="FFA7A7A7"/>
      </right>
      <top style="thin">
        <color rgb="FFA7A7A7"/>
      </top>
      <bottom/>
      <diagonal/>
    </border>
    <border>
      <left style="medium">
        <color rgb="FFA7A7A7"/>
      </left>
      <right/>
      <top style="thin">
        <color rgb="FFA7A7A7"/>
      </top>
      <bottom style="medium">
        <color rgb="FFA7A7A7"/>
      </bottom>
      <diagonal/>
    </border>
    <border>
      <left/>
      <right style="thin">
        <color rgb="FFA7A7A7"/>
      </right>
      <top style="thin">
        <color rgb="FFA7A7A7"/>
      </top>
      <bottom style="medium">
        <color rgb="FFA7A7A7"/>
      </bottom>
      <diagonal/>
    </border>
    <border>
      <left style="thin">
        <color rgb="FFA7A7A7"/>
      </left>
      <right style="medium">
        <color rgb="FFA7A7A7"/>
      </right>
      <top/>
      <bottom style="medium">
        <color rgb="FFA7A7A7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 style="medium">
        <color rgb="FF000000"/>
      </top>
      <bottom style="thin">
        <color rgb="FFAAAAAA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AAAAAA"/>
      </top>
      <bottom style="thin">
        <color rgb="FFAAAAAA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AAAAA"/>
      </left>
      <right/>
      <top style="thin">
        <color rgb="FFAAAAAA"/>
      </top>
      <bottom style="thin">
        <color rgb="FFA5A5A5"/>
      </bottom>
      <diagonal/>
    </border>
    <border>
      <left/>
      <right/>
      <top style="thin">
        <color rgb="FFAAAAAA"/>
      </top>
      <bottom style="thin">
        <color rgb="FFA5A5A5"/>
      </bottom>
      <diagonal/>
    </border>
    <border>
      <left/>
      <right/>
      <top style="thin">
        <color rgb="FFAAAAAA"/>
      </top>
      <bottom style="thin">
        <color rgb="FFA5A5A5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 style="thin">
        <color rgb="FFA5A5A5"/>
      </left>
      <right/>
      <top style="thin">
        <color rgb="FFA5A5A5"/>
      </top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/>
    <xf numFmtId="0" fontId="1" fillId="0" borderId="0" xfId="0" applyFont="1"/>
    <xf numFmtId="49" fontId="4" fillId="3" borderId="4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7" fillId="3" borderId="28" xfId="0" applyNumberFormat="1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left" vertical="center"/>
    </xf>
    <xf numFmtId="49" fontId="1" fillId="3" borderId="44" xfId="0" applyNumberFormat="1" applyFont="1" applyFill="1" applyBorder="1" applyAlignment="1">
      <alignment vertical="center" wrapText="1"/>
    </xf>
    <xf numFmtId="0" fontId="1" fillId="3" borderId="48" xfId="0" applyFont="1" applyFill="1" applyBorder="1" applyAlignment="1">
      <alignment horizontal="left" vertical="center"/>
    </xf>
    <xf numFmtId="49" fontId="1" fillId="3" borderId="44" xfId="0" applyNumberFormat="1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50" xfId="0" applyNumberFormat="1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9" fontId="1" fillId="3" borderId="43" xfId="0" applyNumberFormat="1" applyFont="1" applyFill="1" applyBorder="1" applyAlignment="1">
      <alignment horizontal="center" vertical="center"/>
    </xf>
    <xf numFmtId="1" fontId="1" fillId="3" borderId="52" xfId="0" applyNumberFormat="1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9" fontId="1" fillId="3" borderId="53" xfId="0" applyNumberFormat="1" applyFont="1" applyFill="1" applyBorder="1" applyAlignment="1">
      <alignment horizontal="center" vertical="center"/>
    </xf>
    <xf numFmtId="9" fontId="1" fillId="3" borderId="48" xfId="0" applyNumberFormat="1" applyFont="1" applyFill="1" applyBorder="1" applyAlignment="1">
      <alignment horizontal="center" vertical="center"/>
    </xf>
    <xf numFmtId="9" fontId="1" fillId="3" borderId="54" xfId="0" applyNumberFormat="1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vertical="center"/>
    </xf>
    <xf numFmtId="0" fontId="1" fillId="3" borderId="55" xfId="0" applyFont="1" applyFill="1" applyBorder="1" applyAlignment="1">
      <alignment horizontal="center" vertical="center"/>
    </xf>
    <xf numFmtId="9" fontId="1" fillId="3" borderId="55" xfId="0" applyNumberFormat="1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vertical="center" wrapText="1"/>
    </xf>
    <xf numFmtId="49" fontId="1" fillId="3" borderId="44" xfId="0" applyNumberFormat="1" applyFont="1" applyFill="1" applyBorder="1" applyAlignment="1">
      <alignment vertical="center"/>
    </xf>
    <xf numFmtId="49" fontId="1" fillId="3" borderId="56" xfId="0" applyNumberFormat="1" applyFont="1" applyFill="1" applyBorder="1" applyAlignment="1">
      <alignment vertical="center"/>
    </xf>
    <xf numFmtId="49" fontId="1" fillId="3" borderId="56" xfId="0" applyNumberFormat="1" applyFont="1" applyFill="1" applyBorder="1" applyAlignment="1">
      <alignment vertical="center" wrapText="1"/>
    </xf>
    <xf numFmtId="49" fontId="1" fillId="3" borderId="57" xfId="0" applyNumberFormat="1" applyFont="1" applyFill="1" applyBorder="1" applyAlignment="1">
      <alignment vertical="center" wrapText="1"/>
    </xf>
    <xf numFmtId="0" fontId="1" fillId="3" borderId="48" xfId="0" applyFont="1" applyFill="1" applyBorder="1" applyAlignment="1">
      <alignment vertical="center" wrapText="1"/>
    </xf>
    <xf numFmtId="0" fontId="1" fillId="3" borderId="58" xfId="0" applyFont="1" applyFill="1" applyBorder="1" applyAlignment="1">
      <alignment vertical="center"/>
    </xf>
    <xf numFmtId="49" fontId="1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/>
    </xf>
    <xf numFmtId="177" fontId="9" fillId="3" borderId="4" xfId="0" applyNumberFormat="1" applyFont="1" applyFill="1" applyBorder="1" applyAlignment="1">
      <alignment horizontal="center" vertical="center"/>
    </xf>
    <xf numFmtId="1" fontId="1" fillId="3" borderId="50" xfId="0" applyNumberFormat="1" applyFont="1" applyFill="1" applyBorder="1" applyAlignment="1">
      <alignment horizontal="center" vertical="center"/>
    </xf>
    <xf numFmtId="0" fontId="1" fillId="3" borderId="58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vertical="center"/>
    </xf>
    <xf numFmtId="0" fontId="1" fillId="3" borderId="53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/>
    </xf>
    <xf numFmtId="0" fontId="1" fillId="3" borderId="54" xfId="0" applyFont="1" applyFill="1" applyBorder="1" applyAlignment="1">
      <alignment vertical="center"/>
    </xf>
    <xf numFmtId="0" fontId="1" fillId="3" borderId="43" xfId="0" applyFont="1" applyFill="1" applyBorder="1" applyAlignment="1">
      <alignment vertical="center"/>
    </xf>
    <xf numFmtId="49" fontId="1" fillId="3" borderId="57" xfId="0" applyNumberFormat="1" applyFont="1" applyFill="1" applyBorder="1" applyAlignment="1">
      <alignment vertical="center"/>
    </xf>
    <xf numFmtId="0" fontId="1" fillId="3" borderId="48" xfId="0" applyFont="1" applyFill="1" applyBorder="1" applyAlignment="1">
      <alignment vertical="center"/>
    </xf>
    <xf numFmtId="177" fontId="11" fillId="3" borderId="4" xfId="0" applyNumberFormat="1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/>
    </xf>
    <xf numFmtId="177" fontId="13" fillId="3" borderId="52" xfId="0" applyNumberFormat="1" applyFont="1" applyFill="1" applyBorder="1" applyAlignment="1">
      <alignment horizontal="center" vertical="center"/>
    </xf>
    <xf numFmtId="49" fontId="13" fillId="3" borderId="52" xfId="0" applyNumberFormat="1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vertical="center"/>
    </xf>
    <xf numFmtId="2" fontId="14" fillId="3" borderId="67" xfId="0" applyNumberFormat="1" applyFont="1" applyFill="1" applyBorder="1" applyAlignment="1">
      <alignment horizontal="center" vertical="center"/>
    </xf>
    <xf numFmtId="0" fontId="1" fillId="3" borderId="67" xfId="0" applyFont="1" applyFill="1" applyBorder="1" applyAlignment="1">
      <alignment horizontal="center" vertical="center"/>
    </xf>
    <xf numFmtId="0" fontId="1" fillId="3" borderId="68" xfId="0" applyFont="1" applyFill="1" applyBorder="1" applyAlignment="1">
      <alignment vertical="center"/>
    </xf>
    <xf numFmtId="0" fontId="1" fillId="3" borderId="68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horizontal="center" vertical="center"/>
    </xf>
    <xf numFmtId="0" fontId="1" fillId="3" borderId="69" xfId="0" applyFont="1" applyFill="1" applyBorder="1" applyAlignment="1">
      <alignment vertical="center"/>
    </xf>
    <xf numFmtId="0" fontId="1" fillId="3" borderId="70" xfId="0" applyFont="1" applyFill="1" applyBorder="1" applyAlignment="1">
      <alignment horizontal="left" vertical="center"/>
    </xf>
    <xf numFmtId="49" fontId="12" fillId="3" borderId="71" xfId="0" applyNumberFormat="1" applyFont="1" applyFill="1" applyBorder="1" applyAlignment="1">
      <alignment horizontal="center" vertical="center" wrapText="1"/>
    </xf>
    <xf numFmtId="0" fontId="1" fillId="3" borderId="70" xfId="0" applyFont="1" applyFill="1" applyBorder="1" applyAlignment="1">
      <alignment horizontal="center" vertical="center"/>
    </xf>
    <xf numFmtId="49" fontId="12" fillId="3" borderId="76" xfId="0" applyNumberFormat="1" applyFont="1" applyFill="1" applyBorder="1" applyAlignment="1">
      <alignment horizontal="center" vertical="center"/>
    </xf>
    <xf numFmtId="49" fontId="12" fillId="3" borderId="77" xfId="0" applyNumberFormat="1" applyFont="1" applyFill="1" applyBorder="1" applyAlignment="1">
      <alignment horizontal="center" vertical="center"/>
    </xf>
    <xf numFmtId="9" fontId="1" fillId="3" borderId="70" xfId="0" applyNumberFormat="1" applyFont="1" applyFill="1" applyBorder="1" applyAlignment="1">
      <alignment horizontal="center" vertical="center"/>
    </xf>
    <xf numFmtId="0" fontId="12" fillId="3" borderId="79" xfId="0" applyFont="1" applyFill="1" applyBorder="1" applyAlignment="1">
      <alignment horizontal="center" vertical="center"/>
    </xf>
    <xf numFmtId="9" fontId="12" fillId="3" borderId="80" xfId="0" applyNumberFormat="1" applyFont="1" applyFill="1" applyBorder="1" applyAlignment="1">
      <alignment horizontal="center" vertical="center"/>
    </xf>
    <xf numFmtId="9" fontId="1" fillId="3" borderId="81" xfId="0" applyNumberFormat="1" applyFont="1" applyFill="1" applyBorder="1" applyAlignment="1">
      <alignment horizontal="center" vertical="center"/>
    </xf>
    <xf numFmtId="0" fontId="12" fillId="3" borderId="82" xfId="0" applyFont="1" applyFill="1" applyBorder="1" applyAlignment="1">
      <alignment horizontal="center" vertical="center"/>
    </xf>
    <xf numFmtId="9" fontId="12" fillId="3" borderId="82" xfId="0" applyNumberFormat="1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49" fontId="1" fillId="3" borderId="56" xfId="0" applyNumberFormat="1" applyFont="1" applyFill="1" applyBorder="1" applyAlignment="1">
      <alignment horizontal="center" vertical="center"/>
    </xf>
    <xf numFmtId="49" fontId="1" fillId="3" borderId="56" xfId="0" applyNumberFormat="1" applyFont="1" applyFill="1" applyBorder="1" applyAlignment="1">
      <alignment horizontal="center" vertical="center" wrapText="1"/>
    </xf>
    <xf numFmtId="49" fontId="1" fillId="3" borderId="57" xfId="0" applyNumberFormat="1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49" fontId="1" fillId="3" borderId="44" xfId="0" applyNumberFormat="1" applyFont="1" applyFill="1" applyBorder="1" applyAlignment="1">
      <alignment horizontal="center" vertical="center"/>
    </xf>
    <xf numFmtId="0" fontId="1" fillId="3" borderId="70" xfId="0" applyFont="1" applyFill="1" applyBorder="1" applyAlignment="1">
      <alignment horizontal="center" vertical="center" wrapText="1"/>
    </xf>
    <xf numFmtId="49" fontId="12" fillId="3" borderId="71" xfId="0" applyNumberFormat="1" applyFont="1" applyFill="1" applyBorder="1" applyAlignment="1">
      <alignment horizontal="center" vertical="center"/>
    </xf>
    <xf numFmtId="49" fontId="12" fillId="3" borderId="83" xfId="0" applyNumberFormat="1" applyFont="1" applyFill="1" applyBorder="1" applyAlignment="1">
      <alignment horizontal="center" vertical="center"/>
    </xf>
    <xf numFmtId="49" fontId="12" fillId="3" borderId="83" xfId="0" applyNumberFormat="1" applyFont="1" applyFill="1" applyBorder="1" applyAlignment="1">
      <alignment horizontal="center" vertical="center" wrapText="1"/>
    </xf>
    <xf numFmtId="49" fontId="12" fillId="3" borderId="84" xfId="0" applyNumberFormat="1" applyFont="1" applyFill="1" applyBorder="1" applyAlignment="1">
      <alignment horizontal="center" vertical="center" wrapText="1"/>
    </xf>
    <xf numFmtId="0" fontId="12" fillId="3" borderId="85" xfId="0" applyFont="1" applyFill="1" applyBorder="1" applyAlignment="1">
      <alignment horizontal="center" vertical="center"/>
    </xf>
    <xf numFmtId="0" fontId="12" fillId="3" borderId="76" xfId="0" applyFont="1" applyFill="1" applyBorder="1" applyAlignment="1">
      <alignment horizontal="center" vertical="center"/>
    </xf>
    <xf numFmtId="0" fontId="12" fillId="3" borderId="77" xfId="0" applyFont="1" applyFill="1" applyBorder="1" applyAlignment="1">
      <alignment horizontal="center" vertical="center"/>
    </xf>
    <xf numFmtId="0" fontId="12" fillId="3" borderId="86" xfId="0" applyFont="1" applyFill="1" applyBorder="1" applyAlignment="1">
      <alignment horizontal="center" vertical="center"/>
    </xf>
    <xf numFmtId="0" fontId="12" fillId="3" borderId="80" xfId="0" applyFont="1" applyFill="1" applyBorder="1" applyAlignment="1">
      <alignment horizontal="center" vertical="center"/>
    </xf>
    <xf numFmtId="0" fontId="1" fillId="3" borderId="81" xfId="0" applyFont="1" applyFill="1" applyBorder="1" applyAlignment="1">
      <alignment vertical="center"/>
    </xf>
    <xf numFmtId="0" fontId="12" fillId="3" borderId="82" xfId="0" applyFont="1" applyFill="1" applyBorder="1" applyAlignment="1">
      <alignment vertical="center"/>
    </xf>
    <xf numFmtId="49" fontId="1" fillId="3" borderId="57" xfId="0" applyNumberFormat="1" applyFont="1" applyFill="1" applyBorder="1" applyAlignment="1">
      <alignment horizontal="center" vertical="center"/>
    </xf>
    <xf numFmtId="49" fontId="12" fillId="3" borderId="84" xfId="0" applyNumberFormat="1" applyFont="1" applyFill="1" applyBorder="1" applyAlignment="1">
      <alignment horizontal="center" vertical="center"/>
    </xf>
    <xf numFmtId="0" fontId="1" fillId="3" borderId="70" xfId="0" applyFont="1" applyFill="1" applyBorder="1" applyAlignment="1">
      <alignment vertical="center"/>
    </xf>
    <xf numFmtId="49" fontId="11" fillId="3" borderId="76" xfId="0" applyNumberFormat="1" applyFont="1" applyFill="1" applyBorder="1" applyAlignment="1">
      <alignment horizontal="center" vertical="center"/>
    </xf>
    <xf numFmtId="49" fontId="11" fillId="3" borderId="79" xfId="0" applyNumberFormat="1" applyFont="1" applyFill="1" applyBorder="1" applyAlignment="1">
      <alignment horizontal="center" vertical="center"/>
    </xf>
    <xf numFmtId="0" fontId="1" fillId="3" borderId="95" xfId="0" applyFont="1" applyFill="1" applyBorder="1"/>
    <xf numFmtId="0" fontId="1" fillId="3" borderId="54" xfId="0" applyFont="1" applyFill="1" applyBorder="1"/>
    <xf numFmtId="0" fontId="1" fillId="3" borderId="48" xfId="0" applyFont="1" applyFill="1" applyBorder="1"/>
    <xf numFmtId="49" fontId="1" fillId="3" borderId="58" xfId="0" applyNumberFormat="1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vertical="center"/>
    </xf>
    <xf numFmtId="49" fontId="1" fillId="3" borderId="59" xfId="0" applyNumberFormat="1" applyFont="1" applyFill="1" applyBorder="1" applyAlignment="1">
      <alignment horizontal="center" vertical="center"/>
    </xf>
    <xf numFmtId="49" fontId="1" fillId="3" borderId="53" xfId="0" applyNumberFormat="1" applyFont="1" applyFill="1" applyBorder="1" applyAlignment="1">
      <alignment horizontal="center" vertical="center"/>
    </xf>
    <xf numFmtId="0" fontId="1" fillId="3" borderId="55" xfId="0" applyFont="1" applyFill="1" applyBorder="1"/>
    <xf numFmtId="0" fontId="1" fillId="3" borderId="55" xfId="0" quotePrefix="1" applyFont="1" applyFill="1" applyBorder="1"/>
    <xf numFmtId="49" fontId="1" fillId="3" borderId="58" xfId="0" applyNumberFormat="1" applyFont="1" applyFill="1" applyBorder="1"/>
    <xf numFmtId="0" fontId="1" fillId="3" borderId="50" xfId="0" applyFont="1" applyFill="1" applyBorder="1"/>
    <xf numFmtId="49" fontId="1" fillId="3" borderId="59" xfId="0" applyNumberFormat="1" applyFont="1" applyFill="1" applyBorder="1"/>
    <xf numFmtId="49" fontId="1" fillId="3" borderId="53" xfId="0" applyNumberFormat="1" applyFont="1" applyFill="1" applyBorder="1"/>
    <xf numFmtId="0" fontId="1" fillId="3" borderId="96" xfId="0" applyFont="1" applyFill="1" applyBorder="1"/>
    <xf numFmtId="0" fontId="1" fillId="3" borderId="100" xfId="0" applyFont="1" applyFill="1" applyBorder="1"/>
    <xf numFmtId="49" fontId="1" fillId="3" borderId="101" xfId="0" applyNumberFormat="1" applyFont="1" applyFill="1" applyBorder="1" applyAlignment="1">
      <alignment horizontal="center" vertical="center"/>
    </xf>
    <xf numFmtId="49" fontId="1" fillId="3" borderId="102" xfId="0" applyNumberFormat="1" applyFont="1" applyFill="1" applyBorder="1" applyAlignment="1">
      <alignment horizontal="center" vertical="center"/>
    </xf>
    <xf numFmtId="49" fontId="1" fillId="3" borderId="103" xfId="0" applyNumberFormat="1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1" fillId="3" borderId="102" xfId="0" applyFont="1" applyFill="1" applyBorder="1" applyAlignment="1">
      <alignment horizontal="center" vertical="center"/>
    </xf>
    <xf numFmtId="0" fontId="1" fillId="3" borderId="103" xfId="0" applyFont="1" applyFill="1" applyBorder="1" applyAlignment="1">
      <alignment horizontal="center" vertical="center"/>
    </xf>
    <xf numFmtId="0" fontId="1" fillId="3" borderId="101" xfId="0" applyFont="1" applyFill="1" applyBorder="1" applyAlignment="1">
      <alignment horizontal="center"/>
    </xf>
    <xf numFmtId="0" fontId="1" fillId="3" borderId="102" xfId="0" applyFont="1" applyFill="1" applyBorder="1" applyAlignment="1">
      <alignment horizontal="center"/>
    </xf>
    <xf numFmtId="9" fontId="1" fillId="3" borderId="103" xfId="0" applyNumberFormat="1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 vertical="center"/>
    </xf>
    <xf numFmtId="0" fontId="1" fillId="3" borderId="100" xfId="0" applyFont="1" applyFill="1" applyBorder="1" applyAlignment="1">
      <alignment horizontal="center" vertical="center"/>
    </xf>
    <xf numFmtId="49" fontId="15" fillId="3" borderId="4" xfId="0" applyNumberFormat="1" applyFont="1" applyFill="1" applyBorder="1" applyAlignment="1">
      <alignment horizontal="center" vertical="center"/>
    </xf>
    <xf numFmtId="49" fontId="15" fillId="3" borderId="50" xfId="0" applyNumberFormat="1" applyFont="1" applyFill="1" applyBorder="1" applyAlignment="1">
      <alignment horizontal="center" vertical="center"/>
    </xf>
    <xf numFmtId="0" fontId="14" fillId="3" borderId="100" xfId="0" applyFont="1" applyFill="1" applyBorder="1" applyAlignment="1">
      <alignment horizontal="center" vertical="center"/>
    </xf>
    <xf numFmtId="49" fontId="15" fillId="3" borderId="52" xfId="0" applyNumberFormat="1" applyFont="1" applyFill="1" applyBorder="1" applyAlignment="1">
      <alignment horizontal="center" vertical="center"/>
    </xf>
    <xf numFmtId="49" fontId="15" fillId="3" borderId="53" xfId="0" applyNumberFormat="1" applyFont="1" applyFill="1" applyBorder="1" applyAlignment="1">
      <alignment horizontal="center" vertical="center"/>
    </xf>
    <xf numFmtId="0" fontId="1" fillId="3" borderId="107" xfId="0" applyFont="1" applyFill="1" applyBorder="1"/>
    <xf numFmtId="0" fontId="1" fillId="3" borderId="108" xfId="0" applyFont="1" applyFill="1" applyBorder="1"/>
    <xf numFmtId="49" fontId="17" fillId="3" borderId="109" xfId="0" applyNumberFormat="1" applyFont="1" applyFill="1" applyBorder="1" applyAlignment="1">
      <alignment horizontal="center"/>
    </xf>
    <xf numFmtId="0" fontId="1" fillId="3" borderId="110" xfId="0" applyFont="1" applyFill="1" applyBorder="1"/>
    <xf numFmtId="0" fontId="1" fillId="3" borderId="111" xfId="0" applyFont="1" applyFill="1" applyBorder="1"/>
    <xf numFmtId="0" fontId="17" fillId="3" borderId="109" xfId="0" applyFont="1" applyFill="1" applyBorder="1" applyAlignment="1">
      <alignment horizontal="center"/>
    </xf>
    <xf numFmtId="1" fontId="17" fillId="3" borderId="109" xfId="0" applyNumberFormat="1" applyFont="1" applyFill="1" applyBorder="1" applyAlignment="1">
      <alignment horizontal="center"/>
    </xf>
    <xf numFmtId="0" fontId="1" fillId="3" borderId="114" xfId="0" applyFont="1" applyFill="1" applyBorder="1"/>
    <xf numFmtId="0" fontId="1" fillId="3" borderId="115" xfId="0" applyFont="1" applyFill="1" applyBorder="1"/>
    <xf numFmtId="49" fontId="22" fillId="3" borderId="56" xfId="0" applyNumberFormat="1" applyFont="1" applyFill="1" applyBorder="1" applyAlignment="1">
      <alignment horizontal="center" vertical="center" wrapText="1"/>
    </xf>
    <xf numFmtId="49" fontId="22" fillId="3" borderId="57" xfId="0" applyNumberFormat="1" applyFont="1" applyFill="1" applyBorder="1" applyAlignment="1">
      <alignment horizontal="center" vertical="center" wrapText="1"/>
    </xf>
    <xf numFmtId="178" fontId="1" fillId="3" borderId="50" xfId="0" applyNumberFormat="1" applyFont="1" applyFill="1" applyBorder="1" applyAlignment="1">
      <alignment horizontal="center" vertical="center"/>
    </xf>
    <xf numFmtId="0" fontId="37" fillId="2" borderId="116" xfId="0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49" fontId="4" fillId="3" borderId="5" xfId="0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4" fillId="3" borderId="1" xfId="0" applyFont="1" applyFill="1" applyBorder="1" applyAlignment="1">
      <alignment horizontal="center" vertical="center"/>
    </xf>
    <xf numFmtId="0" fontId="3" fillId="0" borderId="3" xfId="0" applyFont="1" applyBorder="1"/>
    <xf numFmtId="49" fontId="4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176" fontId="4" fillId="3" borderId="1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0" borderId="10" xfId="0" applyFont="1" applyBorder="1"/>
    <xf numFmtId="49" fontId="4" fillId="3" borderId="14" xfId="0" applyNumberFormat="1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7" xfId="0" applyFont="1" applyBorder="1"/>
    <xf numFmtId="177" fontId="6" fillId="3" borderId="21" xfId="0" applyNumberFormat="1" applyFont="1" applyFill="1" applyBorder="1" applyAlignment="1">
      <alignment horizontal="center" vertical="center"/>
    </xf>
    <xf numFmtId="0" fontId="3" fillId="0" borderId="22" xfId="0" applyFont="1" applyBorder="1"/>
    <xf numFmtId="0" fontId="3" fillId="0" borderId="24" xfId="0" applyFont="1" applyBorder="1"/>
    <xf numFmtId="0" fontId="3" fillId="0" borderId="16" xfId="0" applyFont="1" applyBorder="1"/>
    <xf numFmtId="0" fontId="3" fillId="0" borderId="23" xfId="0" applyFont="1" applyBorder="1"/>
    <xf numFmtId="49" fontId="6" fillId="3" borderId="21" xfId="0" applyNumberFormat="1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3" fillId="0" borderId="30" xfId="0" applyFont="1" applyBorder="1"/>
    <xf numFmtId="49" fontId="8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 wrapText="1"/>
    </xf>
    <xf numFmtId="49" fontId="7" fillId="3" borderId="34" xfId="0" applyNumberFormat="1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37" xfId="0" applyFont="1" applyBorder="1"/>
    <xf numFmtId="49" fontId="7" fillId="3" borderId="39" xfId="0" applyNumberFormat="1" applyFont="1" applyFill="1" applyBorder="1" applyAlignment="1">
      <alignment horizontal="center" vertical="center"/>
    </xf>
    <xf numFmtId="0" fontId="3" fillId="0" borderId="40" xfId="0" applyFont="1" applyBorder="1"/>
    <xf numFmtId="0" fontId="3" fillId="0" borderId="42" xfId="0" applyFont="1" applyBorder="1"/>
    <xf numFmtId="0" fontId="3" fillId="0" borderId="27" xfId="0" applyFont="1" applyBorder="1"/>
    <xf numFmtId="49" fontId="7" fillId="3" borderId="25" xfId="0" applyNumberFormat="1" applyFont="1" applyFill="1" applyBorder="1" applyAlignment="1">
      <alignment horizontal="center" vertical="center"/>
    </xf>
    <xf numFmtId="0" fontId="3" fillId="0" borderId="26" xfId="0" applyFont="1" applyBorder="1"/>
    <xf numFmtId="0" fontId="7" fillId="3" borderId="31" xfId="0" applyFont="1" applyFill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  <xf numFmtId="0" fontId="3" fillId="0" borderId="38" xfId="0" applyFont="1" applyBorder="1"/>
    <xf numFmtId="0" fontId="3" fillId="0" borderId="36" xfId="0" applyFont="1" applyBorder="1"/>
    <xf numFmtId="0" fontId="3" fillId="0" borderId="41" xfId="0" applyFont="1" applyBorder="1"/>
    <xf numFmtId="49" fontId="1" fillId="3" borderId="45" xfId="0" applyNumberFormat="1" applyFont="1" applyFill="1" applyBorder="1" applyAlignment="1">
      <alignment horizontal="center" vertical="center"/>
    </xf>
    <xf numFmtId="0" fontId="3" fillId="0" borderId="46" xfId="0" applyFont="1" applyBorder="1"/>
    <xf numFmtId="0" fontId="3" fillId="0" borderId="47" xfId="0" applyFont="1" applyBorder="1"/>
    <xf numFmtId="0" fontId="1" fillId="3" borderId="63" xfId="0" applyFont="1" applyFill="1" applyBorder="1" applyAlignment="1">
      <alignment vertical="center"/>
    </xf>
    <xf numFmtId="0" fontId="3" fillId="0" borderId="66" xfId="0" applyFont="1" applyBorder="1"/>
    <xf numFmtId="49" fontId="1" fillId="3" borderId="49" xfId="0" applyNumberFormat="1" applyFont="1" applyFill="1" applyBorder="1" applyAlignment="1">
      <alignment vertical="center" wrapText="1"/>
    </xf>
    <xf numFmtId="0" fontId="3" fillId="0" borderId="51" xfId="0" applyFont="1" applyBorder="1"/>
    <xf numFmtId="49" fontId="1" fillId="3" borderId="49" xfId="0" applyNumberFormat="1" applyFont="1" applyFill="1" applyBorder="1" applyAlignment="1">
      <alignment horizontal="center" vertical="center" wrapText="1"/>
    </xf>
    <xf numFmtId="0" fontId="1" fillId="3" borderId="60" xfId="0" applyFont="1" applyFill="1" applyBorder="1" applyAlignment="1">
      <alignment vertical="center"/>
    </xf>
    <xf numFmtId="0" fontId="3" fillId="0" borderId="61" xfId="0" applyFont="1" applyBorder="1"/>
    <xf numFmtId="49" fontId="12" fillId="3" borderId="62" xfId="0" applyNumberFormat="1" applyFont="1" applyFill="1" applyBorder="1" applyAlignment="1">
      <alignment horizontal="center" vertical="center"/>
    </xf>
    <xf numFmtId="49" fontId="1" fillId="3" borderId="64" xfId="0" applyNumberFormat="1" applyFont="1" applyFill="1" applyBorder="1" applyAlignment="1">
      <alignment horizontal="center" vertical="center"/>
    </xf>
    <xf numFmtId="0" fontId="3" fillId="0" borderId="65" xfId="0" applyFont="1" applyBorder="1"/>
    <xf numFmtId="49" fontId="1" fillId="3" borderId="62" xfId="0" applyNumberFormat="1" applyFont="1" applyFill="1" applyBorder="1" applyAlignment="1">
      <alignment vertical="center"/>
    </xf>
    <xf numFmtId="49" fontId="12" fillId="3" borderId="75" xfId="0" applyNumberFormat="1" applyFont="1" applyFill="1" applyBorder="1" applyAlignment="1">
      <alignment horizontal="center" vertical="center" wrapText="1"/>
    </xf>
    <xf numFmtId="0" fontId="3" fillId="0" borderId="78" xfId="0" applyFont="1" applyBorder="1"/>
    <xf numFmtId="0" fontId="1" fillId="3" borderId="60" xfId="0" applyFont="1" applyFill="1" applyBorder="1" applyAlignment="1">
      <alignment horizontal="center" vertical="center"/>
    </xf>
    <xf numFmtId="0" fontId="12" fillId="3" borderId="87" xfId="0" applyFont="1" applyFill="1" applyBorder="1" applyAlignment="1">
      <alignment horizontal="center" vertical="center"/>
    </xf>
    <xf numFmtId="0" fontId="3" fillId="0" borderId="88" xfId="0" applyFont="1" applyBorder="1"/>
    <xf numFmtId="49" fontId="12" fillId="3" borderId="72" xfId="0" applyNumberFormat="1" applyFont="1" applyFill="1" applyBorder="1" applyAlignment="1">
      <alignment horizontal="center" vertical="center"/>
    </xf>
    <xf numFmtId="0" fontId="3" fillId="0" borderId="73" xfId="0" applyFont="1" applyBorder="1"/>
    <xf numFmtId="0" fontId="3" fillId="0" borderId="74" xfId="0" applyFont="1" applyBorder="1"/>
    <xf numFmtId="0" fontId="12" fillId="3" borderId="91" xfId="0" applyFont="1" applyFill="1" applyBorder="1" applyAlignment="1">
      <alignment vertical="center"/>
    </xf>
    <xf numFmtId="0" fontId="3" fillId="0" borderId="94" xfId="0" applyFont="1" applyBorder="1"/>
    <xf numFmtId="49" fontId="12" fillId="3" borderId="89" xfId="0" applyNumberFormat="1" applyFont="1" applyFill="1" applyBorder="1" applyAlignment="1">
      <alignment horizontal="center" vertical="center"/>
    </xf>
    <xf numFmtId="0" fontId="3" fillId="0" borderId="90" xfId="0" applyFont="1" applyBorder="1"/>
    <xf numFmtId="49" fontId="12" fillId="3" borderId="92" xfId="0" applyNumberFormat="1" applyFont="1" applyFill="1" applyBorder="1" applyAlignment="1">
      <alignment horizontal="center" vertical="center"/>
    </xf>
    <xf numFmtId="0" fontId="3" fillId="0" borderId="93" xfId="0" applyFont="1" applyBorder="1"/>
    <xf numFmtId="49" fontId="1" fillId="3" borderId="60" xfId="0" applyNumberFormat="1" applyFont="1" applyFill="1" applyBorder="1" applyAlignment="1">
      <alignment horizontal="center" vertical="center"/>
    </xf>
    <xf numFmtId="49" fontId="1" fillId="3" borderId="60" xfId="0" applyNumberFormat="1" applyFont="1" applyFill="1" applyBorder="1"/>
    <xf numFmtId="49" fontId="1" fillId="3" borderId="97" xfId="0" applyNumberFormat="1" applyFont="1" applyFill="1" applyBorder="1" applyAlignment="1">
      <alignment horizontal="center" vertical="center"/>
    </xf>
    <xf numFmtId="0" fontId="3" fillId="0" borderId="98" xfId="0" applyFont="1" applyBorder="1"/>
    <xf numFmtId="0" fontId="3" fillId="0" borderId="99" xfId="0" applyFont="1" applyBorder="1"/>
    <xf numFmtId="49" fontId="16" fillId="3" borderId="104" xfId="0" applyNumberFormat="1" applyFont="1" applyFill="1" applyBorder="1" applyAlignment="1">
      <alignment horizontal="center" vertical="center"/>
    </xf>
    <xf numFmtId="0" fontId="3" fillId="0" borderId="105" xfId="0" applyFont="1" applyBorder="1"/>
    <xf numFmtId="0" fontId="3" fillId="0" borderId="106" xfId="0" applyFont="1" applyBorder="1"/>
    <xf numFmtId="49" fontId="17" fillId="3" borderId="112" xfId="0" applyNumberFormat="1" applyFont="1" applyFill="1" applyBorder="1" applyAlignment="1">
      <alignment horizontal="center"/>
    </xf>
    <xf numFmtId="0" fontId="3" fillId="0" borderId="113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PMingLiu"/>
        <a:ea typeface="PMingLiu"/>
        <a:cs typeface="PMingLiu"/>
      </a:majorFont>
      <a:minorFont>
        <a:latin typeface="PMingLiu"/>
        <a:ea typeface="PMingLiu"/>
        <a:cs typeface="PMingLiu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87"/>
  <sheetViews>
    <sheetView showGridLines="0" zoomScale="141" workbookViewId="0">
      <selection activeCell="A2" sqref="A2"/>
    </sheetView>
  </sheetViews>
  <sheetFormatPr baseColWidth="10" defaultColWidth="11.1640625" defaultRowHeight="15" customHeight="1"/>
  <cols>
    <col min="1" max="1" width="27.83203125" customWidth="1"/>
    <col min="2" max="23" width="10" customWidth="1"/>
  </cols>
  <sheetData>
    <row r="1" spans="1:1" ht="47" customHeight="1">
      <c r="A1" s="138" t="s">
        <v>0</v>
      </c>
    </row>
    <row r="2" spans="1:1" ht="47" customHeight="1">
      <c r="A2" s="138" t="s">
        <v>2</v>
      </c>
    </row>
    <row r="3" spans="1:1" ht="47" customHeight="1">
      <c r="A3" s="138" t="s">
        <v>3</v>
      </c>
    </row>
    <row r="4" spans="1:1" ht="47" customHeight="1">
      <c r="A4" s="138" t="s">
        <v>4</v>
      </c>
    </row>
    <row r="5" spans="1:1" ht="47" customHeight="1">
      <c r="A5" s="138" t="s">
        <v>5</v>
      </c>
    </row>
    <row r="6" spans="1:1" ht="12.75" customHeight="1"/>
    <row r="7" spans="1:1" ht="12.75" customHeight="1"/>
    <row r="8" spans="1:1" ht="12.75" customHeight="1"/>
    <row r="9" spans="1:1" ht="12.75" customHeight="1"/>
    <row r="10" spans="1:1" ht="12.75" customHeight="1"/>
    <row r="11" spans="1:1" ht="12.75" customHeight="1"/>
    <row r="12" spans="1:1" ht="12.75" customHeight="1"/>
    <row r="13" spans="1:1" ht="12.75" customHeight="1"/>
    <row r="14" spans="1:1" ht="12.75" customHeight="1"/>
    <row r="15" spans="1:1" ht="12.75" customHeight="1"/>
    <row r="16" spans="1:1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</sheetData>
  <phoneticPr fontId="34" type="noConversion"/>
  <hyperlinks>
    <hyperlink ref="A1" location="總評估表!R1C1" display="總評估表" xr:uid="{00000000-0004-0000-0000-000000000000}"/>
    <hyperlink ref="A2" location="各空間試算!R1C1" display="各空間試算" xr:uid="{00000000-0004-0000-0000-000001000000}"/>
    <hyperlink ref="A3" location="單位換算!R1C1" display="單位換算" xr:uid="{00000000-0004-0000-0000-000002000000}"/>
    <hyperlink ref="A4" location="空間試算temp!R1C1" display="空間試算temp" xr:uid="{00000000-0004-0000-0000-000003000000}"/>
    <hyperlink ref="A5" location="tvoc分子量!R1C1" display="tvoc分子量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showGridLines="0" zoomScale="113" workbookViewId="0">
      <selection sqref="A1:I1"/>
    </sheetView>
  </sheetViews>
  <sheetFormatPr baseColWidth="10" defaultColWidth="11.1640625" defaultRowHeight="15" customHeight="1"/>
  <cols>
    <col min="1" max="9" width="8.83203125" customWidth="1"/>
    <col min="10" max="26" width="10.6640625" customWidth="1"/>
  </cols>
  <sheetData>
    <row r="1" spans="1:26" ht="42.75" customHeight="1">
      <c r="A1" s="151" t="s">
        <v>6</v>
      </c>
      <c r="B1" s="152"/>
      <c r="C1" s="152"/>
      <c r="D1" s="152"/>
      <c r="E1" s="152"/>
      <c r="F1" s="152"/>
      <c r="G1" s="152"/>
      <c r="H1" s="152"/>
      <c r="I1" s="14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2" t="s">
        <v>7</v>
      </c>
      <c r="B2" s="150"/>
      <c r="C2" s="149"/>
      <c r="D2" s="2" t="s">
        <v>8</v>
      </c>
      <c r="E2" s="153">
        <v>46039</v>
      </c>
      <c r="F2" s="149"/>
      <c r="G2" s="2" t="s">
        <v>9</v>
      </c>
      <c r="H2" s="150"/>
      <c r="I2" s="149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>
      <c r="A3" s="2" t="s">
        <v>10</v>
      </c>
      <c r="B3" s="150"/>
      <c r="C3" s="149"/>
      <c r="D3" s="2" t="s">
        <v>11</v>
      </c>
      <c r="E3" s="148"/>
      <c r="F3" s="149"/>
      <c r="G3" s="2" t="s">
        <v>12</v>
      </c>
      <c r="H3" s="148"/>
      <c r="I3" s="149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>
      <c r="A4" s="2" t="s">
        <v>13</v>
      </c>
      <c r="B4" s="150">
        <f>10.4+5.5+1.4+2.9+23.6+1.7+4.5</f>
        <v>50</v>
      </c>
      <c r="C4" s="149"/>
      <c r="D4" s="2" t="s">
        <v>14</v>
      </c>
      <c r="E4" s="150" t="s">
        <v>147</v>
      </c>
      <c r="F4" s="149"/>
      <c r="G4" s="2" t="s">
        <v>15</v>
      </c>
      <c r="H4" s="148"/>
      <c r="I4" s="149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5" customHeight="1">
      <c r="A5" s="148"/>
      <c r="B5" s="152"/>
      <c r="C5" s="152"/>
      <c r="D5" s="152"/>
      <c r="E5" s="152"/>
      <c r="F5" s="152"/>
      <c r="G5" s="152"/>
      <c r="H5" s="152"/>
      <c r="I5" s="14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>
      <c r="A6" s="145" t="s">
        <v>16</v>
      </c>
      <c r="B6" s="146"/>
      <c r="C6" s="147"/>
      <c r="D6" s="3" t="s">
        <v>17</v>
      </c>
      <c r="E6" s="154">
        <v>78.02</v>
      </c>
      <c r="F6" s="147"/>
      <c r="G6" s="4" t="s">
        <v>18</v>
      </c>
      <c r="H6" s="155">
        <v>2.7</v>
      </c>
      <c r="I6" s="15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>
      <c r="A7" s="139" t="s">
        <v>19</v>
      </c>
      <c r="B7" s="140"/>
      <c r="C7" s="141"/>
      <c r="D7" s="157" t="s">
        <v>20</v>
      </c>
      <c r="E7" s="158"/>
      <c r="F7" s="163"/>
      <c r="G7" s="157" t="s">
        <v>21</v>
      </c>
      <c r="H7" s="158"/>
      <c r="I7" s="159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 customHeight="1">
      <c r="A8" s="142"/>
      <c r="B8" s="143"/>
      <c r="C8" s="144"/>
      <c r="D8" s="160">
        <f>各空間試算!D16</f>
        <v>4.1599069564309248E-2</v>
      </c>
      <c r="E8" s="161"/>
      <c r="F8" s="164"/>
      <c r="G8" s="160">
        <f>各空間試算!E16</f>
        <v>9.9303339836888938E-2</v>
      </c>
      <c r="H8" s="161"/>
      <c r="I8" s="16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.75" customHeight="1">
      <c r="A9" s="145" t="s">
        <v>22</v>
      </c>
      <c r="B9" s="146"/>
      <c r="C9" s="147"/>
      <c r="D9" s="4" t="s">
        <v>23</v>
      </c>
      <c r="E9" s="154">
        <v>34.39</v>
      </c>
      <c r="F9" s="147"/>
      <c r="G9" s="4" t="s">
        <v>24</v>
      </c>
      <c r="H9" s="155">
        <v>2.7</v>
      </c>
      <c r="I9" s="15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.75" customHeight="1">
      <c r="A10" s="139" t="s">
        <v>25</v>
      </c>
      <c r="B10" s="140"/>
      <c r="C10" s="141"/>
      <c r="D10" s="157" t="s">
        <v>26</v>
      </c>
      <c r="E10" s="158"/>
      <c r="F10" s="163"/>
      <c r="G10" s="157" t="s">
        <v>27</v>
      </c>
      <c r="H10" s="158"/>
      <c r="I10" s="15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.75" customHeight="1">
      <c r="A11" s="142"/>
      <c r="B11" s="143"/>
      <c r="C11" s="144"/>
      <c r="D11" s="160">
        <f>各空間試算!D34</f>
        <v>5.8698361495135694E-2</v>
      </c>
      <c r="E11" s="161"/>
      <c r="F11" s="164"/>
      <c r="G11" s="160">
        <f>各空間試算!E34</f>
        <v>2.2079697900665638E-2</v>
      </c>
      <c r="H11" s="161"/>
      <c r="I11" s="162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.75" customHeight="1">
      <c r="A12" s="145" t="s">
        <v>28</v>
      </c>
      <c r="B12" s="146"/>
      <c r="C12" s="147"/>
      <c r="D12" s="4" t="s">
        <v>29</v>
      </c>
      <c r="E12" s="154">
        <v>18.190000000000001</v>
      </c>
      <c r="F12" s="147"/>
      <c r="G12" s="4" t="s">
        <v>30</v>
      </c>
      <c r="H12" s="155">
        <v>2.7</v>
      </c>
      <c r="I12" s="15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>
      <c r="A13" s="139" t="s">
        <v>31</v>
      </c>
      <c r="B13" s="140"/>
      <c r="C13" s="141"/>
      <c r="D13" s="157" t="s">
        <v>32</v>
      </c>
      <c r="E13" s="158"/>
      <c r="F13" s="163"/>
      <c r="G13" s="157" t="s">
        <v>33</v>
      </c>
      <c r="H13" s="158"/>
      <c r="I13" s="15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>
      <c r="A14" s="142"/>
      <c r="B14" s="143"/>
      <c r="C14" s="144"/>
      <c r="D14" s="160">
        <f>各空間試算!K16</f>
        <v>7.9039185551686916E-2</v>
      </c>
      <c r="E14" s="161"/>
      <c r="F14" s="164"/>
      <c r="G14" s="160">
        <f>各空間試算!L16</f>
        <v>0.21390991183597011</v>
      </c>
      <c r="H14" s="161"/>
      <c r="I14" s="16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.75" customHeight="1">
      <c r="A15" s="145" t="s">
        <v>34</v>
      </c>
      <c r="B15" s="146"/>
      <c r="C15" s="147"/>
      <c r="D15" s="4" t="s">
        <v>35</v>
      </c>
      <c r="E15" s="154">
        <v>14.88</v>
      </c>
      <c r="F15" s="147"/>
      <c r="G15" s="4" t="s">
        <v>36</v>
      </c>
      <c r="H15" s="155">
        <v>2.7</v>
      </c>
      <c r="I15" s="15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>
      <c r="A16" s="139" t="s">
        <v>37</v>
      </c>
      <c r="B16" s="140"/>
      <c r="C16" s="141"/>
      <c r="D16" s="157" t="s">
        <v>38</v>
      </c>
      <c r="E16" s="158"/>
      <c r="F16" s="163"/>
      <c r="G16" s="157" t="s">
        <v>39</v>
      </c>
      <c r="H16" s="158"/>
      <c r="I16" s="159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>
      <c r="A17" s="142"/>
      <c r="B17" s="143"/>
      <c r="C17" s="144"/>
      <c r="D17" s="160">
        <f>各空間試算!K34</f>
        <v>0.10450810969235362</v>
      </c>
      <c r="E17" s="161"/>
      <c r="F17" s="164"/>
      <c r="G17" s="160">
        <f>各空間試算!L34</f>
        <v>0.27369929808841087</v>
      </c>
      <c r="H17" s="161"/>
      <c r="I17" s="16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>
      <c r="A18" s="145" t="s">
        <v>40</v>
      </c>
      <c r="B18" s="146"/>
      <c r="C18" s="147"/>
      <c r="D18" s="4" t="s">
        <v>41</v>
      </c>
      <c r="E18" s="155"/>
      <c r="F18" s="147"/>
      <c r="G18" s="4" t="s">
        <v>42</v>
      </c>
      <c r="H18" s="155"/>
      <c r="I18" s="15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>
      <c r="A19" s="139"/>
      <c r="B19" s="140"/>
      <c r="C19" s="141"/>
      <c r="D19" s="157" t="s">
        <v>43</v>
      </c>
      <c r="E19" s="158"/>
      <c r="F19" s="163"/>
      <c r="G19" s="157" t="s">
        <v>44</v>
      </c>
      <c r="H19" s="158"/>
      <c r="I19" s="159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.75" customHeight="1">
      <c r="A20" s="142"/>
      <c r="B20" s="143"/>
      <c r="C20" s="144"/>
      <c r="D20" s="165" t="str">
        <f>各空間試算!R16</f>
        <v/>
      </c>
      <c r="E20" s="161"/>
      <c r="F20" s="164"/>
      <c r="G20" s="165" t="str">
        <f>各空間試算!S16</f>
        <v/>
      </c>
      <c r="H20" s="161"/>
      <c r="I20" s="16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>
      <c r="A21" s="177" t="s">
        <v>45</v>
      </c>
      <c r="B21" s="178"/>
      <c r="C21" s="176"/>
      <c r="D21" s="5" t="s">
        <v>46</v>
      </c>
      <c r="E21" s="166"/>
      <c r="F21" s="176"/>
      <c r="G21" s="5" t="s">
        <v>47</v>
      </c>
      <c r="H21" s="166"/>
      <c r="I21" s="167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>
      <c r="A22" s="179"/>
      <c r="B22" s="180"/>
      <c r="C22" s="181"/>
      <c r="D22" s="170" t="s">
        <v>48</v>
      </c>
      <c r="E22" s="171"/>
      <c r="F22" s="183"/>
      <c r="G22" s="170" t="s">
        <v>49</v>
      </c>
      <c r="H22" s="171"/>
      <c r="I22" s="17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>
      <c r="A23" s="142"/>
      <c r="B23" s="143"/>
      <c r="C23" s="182"/>
      <c r="D23" s="173" t="str">
        <f>各空間試算!R34</f>
        <v/>
      </c>
      <c r="E23" s="174"/>
      <c r="F23" s="184"/>
      <c r="G23" s="173" t="str">
        <f>各空間試算!S34</f>
        <v/>
      </c>
      <c r="H23" s="174"/>
      <c r="I23" s="17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>
      <c r="A24" s="168" t="s">
        <v>50</v>
      </c>
      <c r="B24" s="152"/>
      <c r="C24" s="149"/>
      <c r="D24" s="168" t="s">
        <v>51</v>
      </c>
      <c r="E24" s="152"/>
      <c r="F24" s="152"/>
      <c r="G24" s="152"/>
      <c r="H24" s="152"/>
      <c r="I24" s="14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8.25" customHeight="1">
      <c r="A25" s="169" t="s">
        <v>52</v>
      </c>
      <c r="B25" s="152"/>
      <c r="C25" s="152"/>
      <c r="D25" s="152"/>
      <c r="E25" s="152"/>
      <c r="F25" s="152"/>
      <c r="G25" s="152"/>
      <c r="H25" s="152"/>
      <c r="I25" s="149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2">
    <mergeCell ref="D24:I24"/>
    <mergeCell ref="A25:I25"/>
    <mergeCell ref="G22:I22"/>
    <mergeCell ref="G23:I23"/>
    <mergeCell ref="D17:F17"/>
    <mergeCell ref="E18:F18"/>
    <mergeCell ref="D19:F19"/>
    <mergeCell ref="D20:F20"/>
    <mergeCell ref="E21:F21"/>
    <mergeCell ref="A18:C18"/>
    <mergeCell ref="A19:C20"/>
    <mergeCell ref="A21:C21"/>
    <mergeCell ref="A22:C23"/>
    <mergeCell ref="A24:C24"/>
    <mergeCell ref="D22:F22"/>
    <mergeCell ref="D23:F23"/>
    <mergeCell ref="G20:I20"/>
    <mergeCell ref="H21:I21"/>
    <mergeCell ref="G17:I17"/>
    <mergeCell ref="H18:I18"/>
    <mergeCell ref="G19:I19"/>
    <mergeCell ref="D10:F10"/>
    <mergeCell ref="D11:F11"/>
    <mergeCell ref="E12:F12"/>
    <mergeCell ref="D13:F13"/>
    <mergeCell ref="G16:I16"/>
    <mergeCell ref="D14:F14"/>
    <mergeCell ref="E15:F15"/>
    <mergeCell ref="D16:F16"/>
    <mergeCell ref="G14:I14"/>
    <mergeCell ref="H15:I15"/>
    <mergeCell ref="G10:I10"/>
    <mergeCell ref="G11:I11"/>
    <mergeCell ref="H12:I12"/>
    <mergeCell ref="G13:I13"/>
    <mergeCell ref="G7:I7"/>
    <mergeCell ref="G8:I8"/>
    <mergeCell ref="D7:F7"/>
    <mergeCell ref="D8:F8"/>
    <mergeCell ref="E9:F9"/>
    <mergeCell ref="H9:I9"/>
    <mergeCell ref="A15:C15"/>
    <mergeCell ref="A16:C17"/>
    <mergeCell ref="E3:F3"/>
    <mergeCell ref="E4:F4"/>
    <mergeCell ref="A1:I1"/>
    <mergeCell ref="B2:C2"/>
    <mergeCell ref="E2:F2"/>
    <mergeCell ref="H2:I2"/>
    <mergeCell ref="B3:C3"/>
    <mergeCell ref="H3:I3"/>
    <mergeCell ref="B4:C4"/>
    <mergeCell ref="H4:I4"/>
    <mergeCell ref="A5:I5"/>
    <mergeCell ref="A6:C6"/>
    <mergeCell ref="E6:F6"/>
    <mergeCell ref="H6:I6"/>
    <mergeCell ref="A7:C8"/>
    <mergeCell ref="A9:C9"/>
    <mergeCell ref="A10:C11"/>
    <mergeCell ref="A12:C12"/>
    <mergeCell ref="A13:C14"/>
  </mergeCells>
  <phoneticPr fontId="34" type="noConversion"/>
  <pageMargins left="0.7" right="0.7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abSelected="1" topLeftCell="A12" zoomScale="115" workbookViewId="0">
      <selection activeCell="E23" sqref="E23"/>
    </sheetView>
  </sheetViews>
  <sheetFormatPr baseColWidth="10" defaultColWidth="11.1640625" defaultRowHeight="15" customHeight="1"/>
  <cols>
    <col min="1" max="1" width="3.33203125" customWidth="1"/>
    <col min="2" max="2" width="9.83203125" customWidth="1"/>
    <col min="3" max="3" width="29.33203125" customWidth="1"/>
    <col min="4" max="6" width="15.83203125" customWidth="1"/>
    <col min="7" max="7" width="4.33203125" customWidth="1"/>
    <col min="8" max="8" width="2.83203125" customWidth="1"/>
    <col min="9" max="9" width="9.83203125" customWidth="1"/>
    <col min="10" max="10" width="23.83203125" customWidth="1"/>
    <col min="11" max="13" width="15.83203125" customWidth="1"/>
    <col min="14" max="14" width="4.33203125" customWidth="1"/>
    <col min="15" max="15" width="3" customWidth="1"/>
    <col min="16" max="16" width="9.83203125" customWidth="1"/>
    <col min="17" max="17" width="23.83203125" customWidth="1"/>
    <col min="18" max="20" width="15.83203125" customWidth="1"/>
    <col min="21" max="26" width="10.6640625" customWidth="1"/>
  </cols>
  <sheetData>
    <row r="1" spans="1:26" ht="30" customHeight="1">
      <c r="A1" s="6"/>
      <c r="B1" s="7" t="s">
        <v>53</v>
      </c>
      <c r="C1" s="185" t="str">
        <f>總評估表!A7</f>
        <v>客廳</v>
      </c>
      <c r="D1" s="186"/>
      <c r="E1" s="186"/>
      <c r="F1" s="187"/>
      <c r="G1" s="8"/>
      <c r="H1" s="6"/>
      <c r="I1" s="9" t="s">
        <v>53</v>
      </c>
      <c r="J1" s="185" t="str">
        <f>總評估表!A13</f>
        <v>客房</v>
      </c>
      <c r="K1" s="186"/>
      <c r="L1" s="186"/>
      <c r="M1" s="187"/>
      <c r="N1" s="8"/>
      <c r="O1" s="6"/>
      <c r="P1" s="9" t="s">
        <v>53</v>
      </c>
      <c r="Q1" s="185" t="s">
        <v>54</v>
      </c>
      <c r="R1" s="186"/>
      <c r="S1" s="186"/>
      <c r="T1" s="187"/>
      <c r="U1" s="1"/>
      <c r="V1" s="1"/>
      <c r="W1" s="1"/>
      <c r="X1" s="1"/>
      <c r="Y1" s="1"/>
      <c r="Z1" s="1"/>
    </row>
    <row r="2" spans="1:26" ht="24.75" customHeight="1">
      <c r="A2" s="10"/>
      <c r="B2" s="190" t="s">
        <v>55</v>
      </c>
      <c r="C2" s="11" t="s">
        <v>56</v>
      </c>
      <c r="D2" s="11" t="s">
        <v>57</v>
      </c>
      <c r="E2" s="11" t="s">
        <v>58</v>
      </c>
      <c r="F2" s="12" t="s">
        <v>59</v>
      </c>
      <c r="G2" s="13"/>
      <c r="H2" s="10"/>
      <c r="I2" s="192" t="s">
        <v>55</v>
      </c>
      <c r="J2" s="11" t="s">
        <v>60</v>
      </c>
      <c r="K2" s="11" t="s">
        <v>57</v>
      </c>
      <c r="L2" s="11" t="s">
        <v>61</v>
      </c>
      <c r="M2" s="12" t="s">
        <v>59</v>
      </c>
      <c r="N2" s="13"/>
      <c r="O2" s="10"/>
      <c r="P2" s="192" t="s">
        <v>55</v>
      </c>
      <c r="Q2" s="11" t="s">
        <v>62</v>
      </c>
      <c r="R2" s="11" t="s">
        <v>57</v>
      </c>
      <c r="S2" s="11" t="s">
        <v>63</v>
      </c>
      <c r="T2" s="12" t="s">
        <v>59</v>
      </c>
      <c r="U2" s="1"/>
      <c r="V2" s="1"/>
      <c r="W2" s="1"/>
      <c r="X2" s="1"/>
      <c r="Y2" s="1"/>
      <c r="Z2" s="1"/>
    </row>
    <row r="3" spans="1:26" ht="24.75" customHeight="1">
      <c r="A3" s="14"/>
      <c r="B3" s="191"/>
      <c r="C3" s="15">
        <f>總評估表!E6</f>
        <v>78.02</v>
      </c>
      <c r="D3" s="16">
        <v>2.7</v>
      </c>
      <c r="E3" s="16">
        <v>0.5</v>
      </c>
      <c r="F3" s="17">
        <v>0.5</v>
      </c>
      <c r="G3" s="18"/>
      <c r="H3" s="14"/>
      <c r="I3" s="191"/>
      <c r="J3" s="15">
        <f>總評估表!E12</f>
        <v>18.190000000000001</v>
      </c>
      <c r="K3" s="16">
        <v>2.7</v>
      </c>
      <c r="L3" s="16">
        <v>0.5</v>
      </c>
      <c r="M3" s="17">
        <v>0.5</v>
      </c>
      <c r="N3" s="18"/>
      <c r="O3" s="14"/>
      <c r="P3" s="191"/>
      <c r="Q3" s="16"/>
      <c r="R3" s="16"/>
      <c r="S3" s="16">
        <v>0.5</v>
      </c>
      <c r="T3" s="17">
        <v>0.5</v>
      </c>
      <c r="U3" s="1"/>
      <c r="V3" s="1"/>
      <c r="W3" s="1"/>
      <c r="X3" s="1"/>
      <c r="Y3" s="1"/>
      <c r="Z3" s="1"/>
    </row>
    <row r="4" spans="1:26" ht="7.5" customHeight="1">
      <c r="A4" s="19"/>
      <c r="B4" s="20"/>
      <c r="C4" s="21"/>
      <c r="D4" s="21"/>
      <c r="E4" s="21"/>
      <c r="F4" s="22"/>
      <c r="G4" s="19"/>
      <c r="H4" s="19"/>
      <c r="I4" s="21"/>
      <c r="J4" s="21"/>
      <c r="K4" s="21"/>
      <c r="L4" s="21"/>
      <c r="M4" s="22"/>
      <c r="N4" s="19"/>
      <c r="O4" s="19"/>
      <c r="P4" s="21"/>
      <c r="Q4" s="21"/>
      <c r="R4" s="21"/>
      <c r="S4" s="21"/>
      <c r="T4" s="22"/>
      <c r="U4" s="1"/>
      <c r="V4" s="1"/>
      <c r="W4" s="1"/>
      <c r="X4" s="1"/>
      <c r="Y4" s="1"/>
      <c r="Z4" s="1"/>
    </row>
    <row r="5" spans="1:26" ht="34.5" customHeight="1">
      <c r="A5" s="23"/>
      <c r="B5" s="24" t="s">
        <v>64</v>
      </c>
      <c r="C5" s="25" t="s">
        <v>65</v>
      </c>
      <c r="D5" s="26" t="s">
        <v>66</v>
      </c>
      <c r="E5" s="26" t="s">
        <v>67</v>
      </c>
      <c r="F5" s="27" t="s">
        <v>68</v>
      </c>
      <c r="G5" s="28"/>
      <c r="H5" s="23"/>
      <c r="I5" s="24" t="s">
        <v>64</v>
      </c>
      <c r="J5" s="25" t="s">
        <v>65</v>
      </c>
      <c r="K5" s="26" t="s">
        <v>69</v>
      </c>
      <c r="L5" s="26" t="s">
        <v>70</v>
      </c>
      <c r="M5" s="27" t="s">
        <v>71</v>
      </c>
      <c r="N5" s="28"/>
      <c r="O5" s="23"/>
      <c r="P5" s="24" t="s">
        <v>64</v>
      </c>
      <c r="Q5" s="25" t="s">
        <v>65</v>
      </c>
      <c r="R5" s="26" t="s">
        <v>72</v>
      </c>
      <c r="S5" s="26" t="s">
        <v>73</v>
      </c>
      <c r="T5" s="27" t="s">
        <v>74</v>
      </c>
      <c r="U5" s="1"/>
      <c r="V5" s="1"/>
      <c r="W5" s="1"/>
      <c r="X5" s="1"/>
      <c r="Y5" s="1"/>
      <c r="Z5" s="1"/>
    </row>
    <row r="6" spans="1:26" ht="24.75" customHeight="1">
      <c r="A6" s="10"/>
      <c r="B6" s="29">
        <v>1</v>
      </c>
      <c r="C6" s="30" t="s">
        <v>75</v>
      </c>
      <c r="D6" s="31">
        <v>8.0000000000000002E-3</v>
      </c>
      <c r="E6" s="32">
        <v>0.05</v>
      </c>
      <c r="F6" s="33">
        <f>C3</f>
        <v>78.02</v>
      </c>
      <c r="G6" s="13"/>
      <c r="H6" s="10"/>
      <c r="I6" s="34">
        <v>1</v>
      </c>
      <c r="J6" s="30" t="s">
        <v>75</v>
      </c>
      <c r="K6" s="31">
        <v>8.0000000000000002E-3</v>
      </c>
      <c r="L6" s="32">
        <v>0.05</v>
      </c>
      <c r="M6" s="33">
        <f>J3</f>
        <v>18.190000000000001</v>
      </c>
      <c r="N6" s="13"/>
      <c r="O6" s="10"/>
      <c r="P6" s="34">
        <v>1</v>
      </c>
      <c r="Q6" s="11"/>
      <c r="R6" s="31"/>
      <c r="S6" s="31"/>
      <c r="T6" s="35"/>
      <c r="U6" s="1"/>
      <c r="V6" s="1"/>
      <c r="W6" s="1"/>
      <c r="X6" s="1"/>
      <c r="Y6" s="1"/>
      <c r="Z6" s="1"/>
    </row>
    <row r="7" spans="1:26" ht="24.75" customHeight="1">
      <c r="A7" s="10"/>
      <c r="B7" s="29">
        <v>2</v>
      </c>
      <c r="C7" s="30" t="s">
        <v>76</v>
      </c>
      <c r="D7" s="31">
        <v>8.0000000000000002E-3</v>
      </c>
      <c r="E7" s="32">
        <v>0.05</v>
      </c>
      <c r="F7" s="33">
        <f>5.43*2.7*2+5.91*2.7*2+3.79*2.7+1.6*2.7+0.9*2*2.7</f>
        <v>80.649000000000015</v>
      </c>
      <c r="G7" s="13"/>
      <c r="H7" s="10"/>
      <c r="I7" s="34">
        <v>2</v>
      </c>
      <c r="J7" s="30" t="s">
        <v>76</v>
      </c>
      <c r="K7" s="31">
        <v>8.0000000000000002E-3</v>
      </c>
      <c r="L7" s="32">
        <v>0.05</v>
      </c>
      <c r="M7" s="33">
        <f>4.83*2.7+3*2.7+1.55*2.7</f>
        <v>25.326000000000001</v>
      </c>
      <c r="N7" s="13"/>
      <c r="O7" s="10"/>
      <c r="P7" s="34">
        <v>2</v>
      </c>
      <c r="Q7" s="11"/>
      <c r="R7" s="31"/>
      <c r="S7" s="31"/>
      <c r="T7" s="35"/>
      <c r="U7" s="1"/>
      <c r="V7" s="1"/>
      <c r="W7" s="1"/>
      <c r="X7" s="1"/>
      <c r="Y7" s="1"/>
      <c r="Z7" s="1"/>
    </row>
    <row r="8" spans="1:26" ht="24.75" customHeight="1">
      <c r="A8" s="10"/>
      <c r="B8" s="29">
        <v>3</v>
      </c>
      <c r="C8" s="30" t="s">
        <v>77</v>
      </c>
      <c r="D8" s="36">
        <v>1.6E-2</v>
      </c>
      <c r="E8" s="36">
        <v>0.2</v>
      </c>
      <c r="F8" s="37">
        <f>(1.5*2.5+1.84*2.8+1.75*1+1.19*2.8+0.77*1+1.98*2.5)*4.5</f>
        <v>88.668000000000006</v>
      </c>
      <c r="G8" s="13"/>
      <c r="H8" s="10"/>
      <c r="I8" s="34">
        <v>3</v>
      </c>
      <c r="J8" s="30" t="s">
        <v>77</v>
      </c>
      <c r="K8" s="36">
        <v>1.6E-2</v>
      </c>
      <c r="L8" s="36">
        <v>0.2</v>
      </c>
      <c r="M8" s="33">
        <f>(2.88*2.35+1.24*2.35)*4.5</f>
        <v>43.569000000000003</v>
      </c>
      <c r="N8" s="13"/>
      <c r="O8" s="10"/>
      <c r="P8" s="34">
        <v>3</v>
      </c>
      <c r="Q8" s="11"/>
      <c r="R8" s="36"/>
      <c r="S8" s="36"/>
      <c r="T8" s="35"/>
      <c r="U8" s="1"/>
      <c r="V8" s="1"/>
      <c r="W8" s="1"/>
      <c r="X8" s="1"/>
      <c r="Y8" s="1"/>
      <c r="Z8" s="1"/>
    </row>
    <row r="9" spans="1:26" ht="24.75" customHeight="1">
      <c r="A9" s="10"/>
      <c r="B9" s="29">
        <v>4</v>
      </c>
      <c r="C9" s="30"/>
      <c r="D9" s="36"/>
      <c r="E9" s="36"/>
      <c r="F9" s="35"/>
      <c r="G9" s="13"/>
      <c r="H9" s="10"/>
      <c r="I9" s="34">
        <v>4</v>
      </c>
      <c r="J9" s="30" t="s">
        <v>78</v>
      </c>
      <c r="K9" s="36">
        <v>8.0000000000000002E-3</v>
      </c>
      <c r="L9" s="36">
        <v>0.11</v>
      </c>
      <c r="M9" s="33">
        <f>J3</f>
        <v>18.190000000000001</v>
      </c>
      <c r="N9" s="13"/>
      <c r="O9" s="10"/>
      <c r="P9" s="34">
        <v>4</v>
      </c>
      <c r="Q9" s="11"/>
      <c r="R9" s="36"/>
      <c r="S9" s="36"/>
      <c r="T9" s="35"/>
      <c r="U9" s="1"/>
      <c r="V9" s="1"/>
      <c r="W9" s="1"/>
      <c r="X9" s="1"/>
      <c r="Y9" s="1"/>
      <c r="Z9" s="1"/>
    </row>
    <row r="10" spans="1:26" ht="24.75" customHeight="1">
      <c r="A10" s="10"/>
      <c r="B10" s="29">
        <v>5</v>
      </c>
      <c r="C10" s="30"/>
      <c r="D10" s="36"/>
      <c r="E10" s="36"/>
      <c r="F10" s="35"/>
      <c r="G10" s="13"/>
      <c r="H10" s="10"/>
      <c r="I10" s="34">
        <v>5</v>
      </c>
      <c r="J10" s="38"/>
      <c r="K10" s="36"/>
      <c r="L10" s="36"/>
      <c r="M10" s="33"/>
      <c r="N10" s="13"/>
      <c r="O10" s="10"/>
      <c r="P10" s="34">
        <v>5</v>
      </c>
      <c r="Q10" s="39"/>
      <c r="R10" s="40"/>
      <c r="S10" s="40"/>
      <c r="T10" s="41"/>
      <c r="U10" s="1"/>
      <c r="V10" s="1"/>
      <c r="W10" s="1"/>
      <c r="X10" s="1"/>
      <c r="Y10" s="1"/>
      <c r="Z10" s="1"/>
    </row>
    <row r="11" spans="1:26" ht="24.75" customHeight="1">
      <c r="A11" s="10"/>
      <c r="B11" s="29">
        <v>6</v>
      </c>
      <c r="C11" s="11"/>
      <c r="D11" s="36"/>
      <c r="E11" s="36"/>
      <c r="F11" s="35"/>
      <c r="G11" s="13"/>
      <c r="H11" s="10"/>
      <c r="I11" s="34">
        <v>6</v>
      </c>
      <c r="J11" s="36"/>
      <c r="K11" s="36"/>
      <c r="L11" s="36"/>
      <c r="M11" s="35"/>
      <c r="N11" s="13"/>
      <c r="O11" s="10"/>
      <c r="P11" s="34">
        <v>6</v>
      </c>
      <c r="Q11" s="36"/>
      <c r="R11" s="36"/>
      <c r="S11" s="36"/>
      <c r="T11" s="35"/>
      <c r="U11" s="1"/>
      <c r="V11" s="1"/>
      <c r="W11" s="1"/>
      <c r="X11" s="1"/>
      <c r="Y11" s="1"/>
      <c r="Z11" s="1"/>
    </row>
    <row r="12" spans="1:26" ht="24.75" customHeight="1">
      <c r="A12" s="10"/>
      <c r="B12" s="42">
        <v>7</v>
      </c>
      <c r="C12" s="16"/>
      <c r="D12" s="16"/>
      <c r="E12" s="16"/>
      <c r="F12" s="43"/>
      <c r="G12" s="13"/>
      <c r="H12" s="10"/>
      <c r="I12" s="44">
        <v>7</v>
      </c>
      <c r="J12" s="16"/>
      <c r="K12" s="16"/>
      <c r="L12" s="16"/>
      <c r="M12" s="43"/>
      <c r="N12" s="13"/>
      <c r="O12" s="10"/>
      <c r="P12" s="44">
        <v>7</v>
      </c>
      <c r="Q12" s="16"/>
      <c r="R12" s="16"/>
      <c r="S12" s="16"/>
      <c r="T12" s="43"/>
      <c r="U12" s="1"/>
      <c r="V12" s="1"/>
      <c r="W12" s="1"/>
      <c r="X12" s="1"/>
      <c r="Y12" s="1"/>
      <c r="Z12" s="1"/>
    </row>
    <row r="13" spans="1:26" ht="7.5" customHeight="1">
      <c r="A13" s="45"/>
      <c r="B13" s="20"/>
      <c r="C13" s="20"/>
      <c r="D13" s="20"/>
      <c r="E13" s="20"/>
      <c r="F13" s="20"/>
      <c r="G13" s="45"/>
      <c r="H13" s="45"/>
      <c r="I13" s="21"/>
      <c r="J13" s="20"/>
      <c r="K13" s="20"/>
      <c r="L13" s="20"/>
      <c r="M13" s="20"/>
      <c r="N13" s="45"/>
      <c r="O13" s="45"/>
      <c r="P13" s="21"/>
      <c r="Q13" s="20"/>
      <c r="R13" s="20"/>
      <c r="S13" s="20"/>
      <c r="T13" s="20"/>
      <c r="U13" s="1"/>
      <c r="V13" s="1"/>
      <c r="W13" s="1"/>
      <c r="X13" s="1"/>
      <c r="Y13" s="1"/>
      <c r="Z13" s="1"/>
    </row>
    <row r="14" spans="1:26" ht="24.75" customHeight="1">
      <c r="A14" s="46"/>
      <c r="B14" s="193"/>
      <c r="C14" s="194"/>
      <c r="D14" s="25" t="s">
        <v>79</v>
      </c>
      <c r="E14" s="25" t="s">
        <v>80</v>
      </c>
      <c r="F14" s="47" t="s">
        <v>81</v>
      </c>
      <c r="G14" s="48"/>
      <c r="H14" s="46"/>
      <c r="I14" s="193"/>
      <c r="J14" s="194"/>
      <c r="K14" s="25" t="s">
        <v>79</v>
      </c>
      <c r="L14" s="25" t="s">
        <v>80</v>
      </c>
      <c r="M14" s="47" t="s">
        <v>81</v>
      </c>
      <c r="N14" s="48"/>
      <c r="O14" s="46"/>
      <c r="P14" s="193"/>
      <c r="Q14" s="194"/>
      <c r="R14" s="25" t="s">
        <v>79</v>
      </c>
      <c r="S14" s="25" t="s">
        <v>80</v>
      </c>
      <c r="T14" s="47" t="s">
        <v>81</v>
      </c>
      <c r="U14" s="1"/>
      <c r="V14" s="1"/>
      <c r="W14" s="1"/>
      <c r="X14" s="1"/>
      <c r="Y14" s="1"/>
      <c r="Z14" s="1"/>
    </row>
    <row r="15" spans="1:26" ht="30" customHeight="1">
      <c r="A15" s="46"/>
      <c r="B15" s="198" t="s">
        <v>82</v>
      </c>
      <c r="C15" s="149"/>
      <c r="D15" s="49">
        <f>空間試算temp!B16</f>
        <v>5.1041803146391715E-2</v>
      </c>
      <c r="E15" s="49">
        <f>空間試算temp!C16</f>
        <v>0.48737835502767579</v>
      </c>
      <c r="F15" s="188"/>
      <c r="G15" s="48"/>
      <c r="H15" s="46"/>
      <c r="I15" s="195" t="s">
        <v>83</v>
      </c>
      <c r="J15" s="149"/>
      <c r="K15" s="49">
        <f>空間試算temp!F16</f>
        <v>9.6980595768940997E-2</v>
      </c>
      <c r="L15" s="49">
        <f>空間試算temp!G16</f>
        <v>1.0498645979679515</v>
      </c>
      <c r="M15" s="188"/>
      <c r="N15" s="48"/>
      <c r="O15" s="46"/>
      <c r="P15" s="195" t="s">
        <v>84</v>
      </c>
      <c r="Q15" s="149"/>
      <c r="R15" s="50" t="str">
        <f>空間試算temp!J16</f>
        <v/>
      </c>
      <c r="S15" s="50" t="str">
        <f>空間試算temp!K16</f>
        <v/>
      </c>
      <c r="T15" s="188"/>
      <c r="U15" s="1"/>
      <c r="V15" s="1"/>
      <c r="W15" s="1"/>
      <c r="X15" s="1"/>
      <c r="Y15" s="1"/>
      <c r="Z15" s="1"/>
    </row>
    <row r="16" spans="1:26" ht="30" customHeight="1">
      <c r="A16" s="46"/>
      <c r="B16" s="196" t="s">
        <v>85</v>
      </c>
      <c r="C16" s="197"/>
      <c r="D16" s="51">
        <f>空間試算temp!B17</f>
        <v>4.1599069564309248E-2</v>
      </c>
      <c r="E16" s="51">
        <f>空間試算temp!C17</f>
        <v>9.9303339836888938E-2</v>
      </c>
      <c r="F16" s="189"/>
      <c r="G16" s="48"/>
      <c r="H16" s="46"/>
      <c r="I16" s="196" t="s">
        <v>85</v>
      </c>
      <c r="J16" s="197"/>
      <c r="K16" s="51">
        <f>空間試算temp!F17</f>
        <v>7.9039185551686916E-2</v>
      </c>
      <c r="L16" s="51">
        <f>空間試算temp!G17</f>
        <v>0.21390991183597011</v>
      </c>
      <c r="M16" s="189"/>
      <c r="N16" s="48"/>
      <c r="O16" s="46"/>
      <c r="P16" s="196" t="s">
        <v>85</v>
      </c>
      <c r="Q16" s="197"/>
      <c r="R16" s="52" t="str">
        <f>空間試算temp!J17</f>
        <v/>
      </c>
      <c r="S16" s="52" t="str">
        <f>空間試算temp!K17</f>
        <v/>
      </c>
      <c r="T16" s="189"/>
      <c r="U16" s="1"/>
      <c r="V16" s="1"/>
      <c r="W16" s="1"/>
      <c r="X16" s="1"/>
      <c r="Y16" s="1"/>
      <c r="Z16" s="1"/>
    </row>
    <row r="17" spans="1:26" ht="9.75" customHeight="1">
      <c r="A17" s="45"/>
      <c r="B17" s="53"/>
      <c r="C17" s="53"/>
      <c r="D17" s="54"/>
      <c r="E17" s="54"/>
      <c r="F17" s="53"/>
      <c r="G17" s="45"/>
      <c r="H17" s="45"/>
      <c r="I17" s="55"/>
      <c r="J17" s="53"/>
      <c r="K17" s="54"/>
      <c r="L17" s="54"/>
      <c r="M17" s="53"/>
      <c r="N17" s="45"/>
      <c r="O17" s="45"/>
      <c r="P17" s="55"/>
      <c r="Q17" s="53"/>
      <c r="R17" s="54"/>
      <c r="S17" s="54"/>
      <c r="T17" s="53"/>
      <c r="U17" s="1"/>
      <c r="V17" s="1"/>
      <c r="W17" s="1"/>
      <c r="X17" s="1"/>
      <c r="Y17" s="1"/>
      <c r="Z17" s="1"/>
    </row>
    <row r="18" spans="1:26" ht="9.75" customHeight="1">
      <c r="A18" s="45"/>
      <c r="B18" s="56"/>
      <c r="C18" s="56"/>
      <c r="D18" s="56"/>
      <c r="E18" s="56"/>
      <c r="F18" s="56"/>
      <c r="G18" s="45"/>
      <c r="H18" s="45"/>
      <c r="I18" s="57"/>
      <c r="J18" s="56"/>
      <c r="K18" s="56"/>
      <c r="L18" s="56"/>
      <c r="M18" s="56"/>
      <c r="N18" s="45"/>
      <c r="O18" s="45"/>
      <c r="P18" s="58"/>
      <c r="Q18" s="59"/>
      <c r="R18" s="59"/>
      <c r="S18" s="59"/>
      <c r="T18" s="59"/>
      <c r="U18" s="1"/>
      <c r="V18" s="1"/>
      <c r="W18" s="1"/>
      <c r="X18" s="1"/>
      <c r="Y18" s="1"/>
      <c r="Z18" s="1"/>
    </row>
    <row r="19" spans="1:26" ht="30" customHeight="1">
      <c r="A19" s="6"/>
      <c r="B19" s="7" t="s">
        <v>53</v>
      </c>
      <c r="C19" s="185" t="str">
        <f>總評估表!A10</f>
        <v>主臥室</v>
      </c>
      <c r="D19" s="186"/>
      <c r="E19" s="186"/>
      <c r="F19" s="187"/>
      <c r="G19" s="8"/>
      <c r="H19" s="6"/>
      <c r="I19" s="9" t="s">
        <v>53</v>
      </c>
      <c r="J19" s="185" t="str">
        <f>總評估表!A16</f>
        <v>多功能室</v>
      </c>
      <c r="K19" s="186"/>
      <c r="L19" s="186"/>
      <c r="M19" s="187"/>
      <c r="N19" s="8"/>
      <c r="O19" s="60"/>
      <c r="P19" s="61" t="s">
        <v>53</v>
      </c>
      <c r="Q19" s="204" t="s">
        <v>86</v>
      </c>
      <c r="R19" s="205"/>
      <c r="S19" s="205"/>
      <c r="T19" s="206"/>
      <c r="U19" s="1"/>
      <c r="V19" s="1"/>
      <c r="W19" s="1"/>
      <c r="X19" s="1"/>
      <c r="Y19" s="1"/>
      <c r="Z19" s="1"/>
    </row>
    <row r="20" spans="1:26" ht="24.75" customHeight="1">
      <c r="A20" s="10"/>
      <c r="B20" s="190" t="s">
        <v>55</v>
      </c>
      <c r="C20" s="11" t="s">
        <v>87</v>
      </c>
      <c r="D20" s="11" t="s">
        <v>57</v>
      </c>
      <c r="E20" s="11" t="s">
        <v>88</v>
      </c>
      <c r="F20" s="12" t="s">
        <v>59</v>
      </c>
      <c r="G20" s="13"/>
      <c r="H20" s="10"/>
      <c r="I20" s="192" t="s">
        <v>55</v>
      </c>
      <c r="J20" s="11" t="s">
        <v>89</v>
      </c>
      <c r="K20" s="11" t="s">
        <v>57</v>
      </c>
      <c r="L20" s="11" t="s">
        <v>90</v>
      </c>
      <c r="M20" s="12" t="s">
        <v>59</v>
      </c>
      <c r="N20" s="13"/>
      <c r="O20" s="62"/>
      <c r="P20" s="199" t="s">
        <v>55</v>
      </c>
      <c r="Q20" s="63" t="s">
        <v>91</v>
      </c>
      <c r="R20" s="63" t="s">
        <v>57</v>
      </c>
      <c r="S20" s="63" t="s">
        <v>92</v>
      </c>
      <c r="T20" s="64" t="s">
        <v>59</v>
      </c>
      <c r="U20" s="1"/>
      <c r="V20" s="1"/>
      <c r="W20" s="1"/>
      <c r="X20" s="1"/>
      <c r="Y20" s="1"/>
      <c r="Z20" s="1"/>
    </row>
    <row r="21" spans="1:26" ht="24.75" customHeight="1">
      <c r="A21" s="14"/>
      <c r="B21" s="191"/>
      <c r="C21" s="15">
        <v>12.6</v>
      </c>
      <c r="D21" s="16">
        <v>3.1</v>
      </c>
      <c r="E21" s="16">
        <v>0.5</v>
      </c>
      <c r="F21" s="17">
        <v>0.5</v>
      </c>
      <c r="G21" s="18"/>
      <c r="H21" s="14"/>
      <c r="I21" s="191"/>
      <c r="J21" s="15">
        <f>總評估表!E15</f>
        <v>14.88</v>
      </c>
      <c r="K21" s="16">
        <v>2.7</v>
      </c>
      <c r="L21" s="16">
        <v>0.5</v>
      </c>
      <c r="M21" s="17">
        <v>0.5</v>
      </c>
      <c r="N21" s="18"/>
      <c r="O21" s="65"/>
      <c r="P21" s="200"/>
      <c r="Q21" s="66">
        <v>0</v>
      </c>
      <c r="R21" s="66">
        <v>0</v>
      </c>
      <c r="S21" s="66">
        <v>0.5</v>
      </c>
      <c r="T21" s="67">
        <v>0.5</v>
      </c>
      <c r="U21" s="1"/>
      <c r="V21" s="1"/>
      <c r="W21" s="1"/>
      <c r="X21" s="1"/>
      <c r="Y21" s="1"/>
      <c r="Z21" s="1"/>
    </row>
    <row r="22" spans="1:26" ht="7.5" customHeight="1">
      <c r="A22" s="19"/>
      <c r="B22" s="20"/>
      <c r="C22" s="21"/>
      <c r="D22" s="21"/>
      <c r="E22" s="21"/>
      <c r="F22" s="22"/>
      <c r="G22" s="19"/>
      <c r="H22" s="19"/>
      <c r="I22" s="21"/>
      <c r="J22" s="21"/>
      <c r="K22" s="21"/>
      <c r="L22" s="21"/>
      <c r="M22" s="22"/>
      <c r="N22" s="19"/>
      <c r="O22" s="68"/>
      <c r="P22" s="69"/>
      <c r="Q22" s="69"/>
      <c r="R22" s="69"/>
      <c r="S22" s="69"/>
      <c r="T22" s="70"/>
      <c r="U22" s="1"/>
      <c r="V22" s="1"/>
      <c r="W22" s="1"/>
      <c r="X22" s="1"/>
      <c r="Y22" s="1"/>
      <c r="Z22" s="1"/>
    </row>
    <row r="23" spans="1:26" ht="36" customHeight="1">
      <c r="A23" s="71"/>
      <c r="B23" s="24" t="s">
        <v>64</v>
      </c>
      <c r="C23" s="72" t="s">
        <v>65</v>
      </c>
      <c r="D23" s="135" t="s">
        <v>149</v>
      </c>
      <c r="E23" s="73" t="s">
        <v>93</v>
      </c>
      <c r="F23" s="136" t="s">
        <v>150</v>
      </c>
      <c r="G23" s="75"/>
      <c r="H23" s="71"/>
      <c r="I23" s="76" t="s">
        <v>64</v>
      </c>
      <c r="J23" s="72" t="s">
        <v>65</v>
      </c>
      <c r="K23" s="73" t="s">
        <v>94</v>
      </c>
      <c r="L23" s="73" t="s">
        <v>95</v>
      </c>
      <c r="M23" s="74" t="s">
        <v>96</v>
      </c>
      <c r="N23" s="75"/>
      <c r="O23" s="77"/>
      <c r="P23" s="78" t="s">
        <v>64</v>
      </c>
      <c r="Q23" s="79" t="s">
        <v>65</v>
      </c>
      <c r="R23" s="80" t="s">
        <v>97</v>
      </c>
      <c r="S23" s="80" t="s">
        <v>98</v>
      </c>
      <c r="T23" s="81" t="s">
        <v>99</v>
      </c>
      <c r="U23" s="1"/>
      <c r="V23" s="1"/>
      <c r="W23" s="1"/>
      <c r="X23" s="1"/>
      <c r="Y23" s="1"/>
      <c r="Z23" s="1"/>
    </row>
    <row r="24" spans="1:26" ht="24.75" customHeight="1">
      <c r="A24" s="10"/>
      <c r="B24" s="29">
        <v>1</v>
      </c>
      <c r="C24" s="30" t="s">
        <v>153</v>
      </c>
      <c r="D24" s="31">
        <v>0</v>
      </c>
      <c r="E24" s="32">
        <v>0</v>
      </c>
      <c r="F24" s="137">
        <v>45</v>
      </c>
      <c r="G24" s="13"/>
      <c r="H24" s="10"/>
      <c r="I24" s="34">
        <v>1</v>
      </c>
      <c r="J24" s="30" t="s">
        <v>75</v>
      </c>
      <c r="K24" s="31">
        <v>8.0000000000000002E-3</v>
      </c>
      <c r="L24" s="32">
        <v>0.05</v>
      </c>
      <c r="M24" s="33">
        <f>J21</f>
        <v>14.88</v>
      </c>
      <c r="N24" s="13"/>
      <c r="O24" s="62"/>
      <c r="P24" s="82">
        <v>1</v>
      </c>
      <c r="Q24" s="83"/>
      <c r="R24" s="83"/>
      <c r="S24" s="83"/>
      <c r="T24" s="84"/>
      <c r="U24" s="1"/>
      <c r="V24" s="1"/>
      <c r="W24" s="1"/>
      <c r="X24" s="1"/>
      <c r="Y24" s="1"/>
      <c r="Z24" s="1"/>
    </row>
    <row r="25" spans="1:26" ht="24.75" customHeight="1">
      <c r="A25" s="10"/>
      <c r="B25" s="29">
        <v>2</v>
      </c>
      <c r="C25" s="30" t="s">
        <v>154</v>
      </c>
      <c r="D25" s="31">
        <v>2.5100000000000001E-2</v>
      </c>
      <c r="E25" s="31">
        <v>2.9399999999999999E-2</v>
      </c>
      <c r="F25" s="137">
        <v>13</v>
      </c>
      <c r="G25" s="13"/>
      <c r="H25" s="10"/>
      <c r="I25" s="34">
        <v>2</v>
      </c>
      <c r="J25" s="30" t="s">
        <v>76</v>
      </c>
      <c r="K25" s="31">
        <v>8.0000000000000002E-3</v>
      </c>
      <c r="L25" s="32">
        <v>0.05</v>
      </c>
      <c r="M25" s="33">
        <f>3.7*2.7+6.71*2.7</f>
        <v>28.107000000000003</v>
      </c>
      <c r="N25" s="13"/>
      <c r="O25" s="62"/>
      <c r="P25" s="82">
        <v>2</v>
      </c>
      <c r="Q25" s="83"/>
      <c r="R25" s="83"/>
      <c r="S25" s="83"/>
      <c r="T25" s="84"/>
      <c r="U25" s="1"/>
      <c r="V25" s="1"/>
      <c r="W25" s="1"/>
      <c r="X25" s="1"/>
      <c r="Y25" s="1"/>
      <c r="Z25" s="1"/>
    </row>
    <row r="26" spans="1:26" ht="24.75" customHeight="1">
      <c r="A26" s="10"/>
      <c r="B26" s="29">
        <v>3</v>
      </c>
      <c r="C26" s="30" t="s">
        <v>155</v>
      </c>
      <c r="D26" s="31">
        <v>0</v>
      </c>
      <c r="E26" s="31">
        <v>0</v>
      </c>
      <c r="F26" s="137">
        <v>13</v>
      </c>
      <c r="G26" s="13"/>
      <c r="H26" s="10"/>
      <c r="I26" s="34">
        <v>3</v>
      </c>
      <c r="J26" s="30" t="s">
        <v>77</v>
      </c>
      <c r="K26" s="36">
        <v>1.7000000000000001E-2</v>
      </c>
      <c r="L26" s="36">
        <v>0.2</v>
      </c>
      <c r="M26" s="33">
        <f>(1.74*0.15+3.61*2.35+2.4*0.85)*4.5</f>
        <v>48.530249999999988</v>
      </c>
      <c r="N26" s="13"/>
      <c r="O26" s="62"/>
      <c r="P26" s="82">
        <v>3</v>
      </c>
      <c r="Q26" s="83"/>
      <c r="R26" s="83"/>
      <c r="S26" s="83"/>
      <c r="T26" s="84"/>
      <c r="U26" s="1"/>
      <c r="V26" s="1"/>
      <c r="W26" s="1"/>
      <c r="X26" s="1"/>
      <c r="Y26" s="1"/>
      <c r="Z26" s="1"/>
    </row>
    <row r="27" spans="1:26" ht="24.75" customHeight="1">
      <c r="A27" s="10"/>
      <c r="B27" s="29">
        <v>4</v>
      </c>
      <c r="C27" s="30" t="s">
        <v>148</v>
      </c>
      <c r="D27" s="31">
        <v>2.9000000000000001E-2</v>
      </c>
      <c r="E27" s="31">
        <v>5.1999999999999998E-2</v>
      </c>
      <c r="F27" s="137">
        <v>13</v>
      </c>
      <c r="G27" s="13"/>
      <c r="H27" s="10"/>
      <c r="I27" s="34">
        <v>4</v>
      </c>
      <c r="J27" s="30" t="s">
        <v>78</v>
      </c>
      <c r="K27" s="36">
        <v>8.0000000000000002E-3</v>
      </c>
      <c r="L27" s="36">
        <v>0.11</v>
      </c>
      <c r="M27" s="33">
        <f>J21</f>
        <v>14.88</v>
      </c>
      <c r="N27" s="13"/>
      <c r="O27" s="62"/>
      <c r="P27" s="82">
        <v>4</v>
      </c>
      <c r="Q27" s="83"/>
      <c r="R27" s="83"/>
      <c r="S27" s="83"/>
      <c r="T27" s="84"/>
      <c r="U27" s="1"/>
      <c r="V27" s="1"/>
      <c r="W27" s="1"/>
      <c r="X27" s="1"/>
      <c r="Y27" s="1"/>
      <c r="Z27" s="1"/>
    </row>
    <row r="28" spans="1:26" ht="24.75" customHeight="1">
      <c r="A28" s="10"/>
      <c r="B28" s="29">
        <v>5</v>
      </c>
      <c r="C28" s="38" t="s">
        <v>156</v>
      </c>
      <c r="D28" s="31">
        <v>0</v>
      </c>
      <c r="E28" s="31">
        <v>0</v>
      </c>
      <c r="F28" s="33">
        <v>10</v>
      </c>
      <c r="G28" s="13"/>
      <c r="H28" s="10"/>
      <c r="I28" s="34">
        <v>5</v>
      </c>
      <c r="J28" s="38"/>
      <c r="K28" s="36"/>
      <c r="L28" s="36"/>
      <c r="M28" s="35"/>
      <c r="N28" s="13"/>
      <c r="O28" s="62"/>
      <c r="P28" s="82">
        <v>5</v>
      </c>
      <c r="Q28" s="83"/>
      <c r="R28" s="83"/>
      <c r="S28" s="83"/>
      <c r="T28" s="84"/>
      <c r="U28" s="1"/>
      <c r="V28" s="1"/>
      <c r="W28" s="1"/>
      <c r="X28" s="1"/>
      <c r="Y28" s="1"/>
      <c r="Z28" s="1"/>
    </row>
    <row r="29" spans="1:26" ht="24.75" customHeight="1">
      <c r="A29" s="10"/>
      <c r="B29" s="29">
        <v>6</v>
      </c>
      <c r="C29" s="38"/>
      <c r="D29" s="36"/>
      <c r="E29" s="36"/>
      <c r="F29" s="35"/>
      <c r="G29" s="13"/>
      <c r="H29" s="10"/>
      <c r="I29" s="34">
        <v>6</v>
      </c>
      <c r="J29" s="36"/>
      <c r="K29" s="36"/>
      <c r="L29" s="36"/>
      <c r="M29" s="35"/>
      <c r="N29" s="13"/>
      <c r="O29" s="62"/>
      <c r="P29" s="82">
        <v>6</v>
      </c>
      <c r="Q29" s="83"/>
      <c r="R29" s="83"/>
      <c r="S29" s="83"/>
      <c r="T29" s="84"/>
      <c r="U29" s="1"/>
      <c r="V29" s="1"/>
      <c r="W29" s="1"/>
      <c r="X29" s="1"/>
      <c r="Y29" s="1"/>
      <c r="Z29" s="1"/>
    </row>
    <row r="30" spans="1:26" ht="24.75" customHeight="1">
      <c r="A30" s="10"/>
      <c r="B30" s="42">
        <v>7</v>
      </c>
      <c r="C30" s="16"/>
      <c r="D30" s="16"/>
      <c r="E30" s="16"/>
      <c r="F30" s="43"/>
      <c r="G30" s="13"/>
      <c r="H30" s="10"/>
      <c r="I30" s="44">
        <v>7</v>
      </c>
      <c r="J30" s="16"/>
      <c r="K30" s="16"/>
      <c r="L30" s="16"/>
      <c r="M30" s="43"/>
      <c r="N30" s="13"/>
      <c r="O30" s="62"/>
      <c r="P30" s="85">
        <v>7</v>
      </c>
      <c r="Q30" s="66"/>
      <c r="R30" s="66"/>
      <c r="S30" s="66"/>
      <c r="T30" s="86"/>
      <c r="U30" s="1"/>
      <c r="V30" s="1"/>
      <c r="W30" s="1"/>
      <c r="X30" s="1"/>
      <c r="Y30" s="1"/>
      <c r="Z30" s="1"/>
    </row>
    <row r="31" spans="1:26" ht="7.5" customHeight="1">
      <c r="A31" s="45"/>
      <c r="B31" s="20"/>
      <c r="C31" s="20"/>
      <c r="D31" s="20"/>
      <c r="E31" s="20"/>
      <c r="F31" s="20"/>
      <c r="G31" s="45"/>
      <c r="H31" s="45"/>
      <c r="I31" s="21"/>
      <c r="J31" s="20"/>
      <c r="K31" s="20"/>
      <c r="L31" s="20"/>
      <c r="M31" s="20"/>
      <c r="N31" s="45"/>
      <c r="O31" s="87"/>
      <c r="P31" s="69"/>
      <c r="Q31" s="88"/>
      <c r="R31" s="88"/>
      <c r="S31" s="88"/>
      <c r="T31" s="88"/>
      <c r="U31" s="1"/>
      <c r="V31" s="1"/>
      <c r="W31" s="1"/>
      <c r="X31" s="1"/>
      <c r="Y31" s="1"/>
      <c r="Z31" s="1"/>
    </row>
    <row r="32" spans="1:26" ht="24.75" customHeight="1">
      <c r="A32" s="10"/>
      <c r="B32" s="193"/>
      <c r="C32" s="194"/>
      <c r="D32" s="72" t="s">
        <v>79</v>
      </c>
      <c r="E32" s="72" t="s">
        <v>80</v>
      </c>
      <c r="F32" s="89" t="s">
        <v>81</v>
      </c>
      <c r="G32" s="13"/>
      <c r="H32" s="10"/>
      <c r="I32" s="201"/>
      <c r="J32" s="194"/>
      <c r="K32" s="72" t="s">
        <v>79</v>
      </c>
      <c r="L32" s="72" t="s">
        <v>80</v>
      </c>
      <c r="M32" s="89" t="s">
        <v>81</v>
      </c>
      <c r="N32" s="13"/>
      <c r="O32" s="62"/>
      <c r="P32" s="202"/>
      <c r="Q32" s="203"/>
      <c r="R32" s="79" t="s">
        <v>79</v>
      </c>
      <c r="S32" s="79" t="s">
        <v>80</v>
      </c>
      <c r="T32" s="90" t="s">
        <v>81</v>
      </c>
      <c r="U32" s="1"/>
      <c r="V32" s="1"/>
      <c r="W32" s="1"/>
      <c r="X32" s="1"/>
      <c r="Y32" s="1"/>
      <c r="Z32" s="1"/>
    </row>
    <row r="33" spans="1:26" ht="30" customHeight="1">
      <c r="A33" s="46"/>
      <c r="B33" s="195" t="s">
        <v>100</v>
      </c>
      <c r="C33" s="149"/>
      <c r="D33" s="49">
        <f>空間試算temp!B34</f>
        <v>7.2022529441884281E-2</v>
      </c>
      <c r="E33" s="49">
        <f>空間試算temp!C34</f>
        <v>0.10836661546338963</v>
      </c>
      <c r="F33" s="188"/>
      <c r="G33" s="48"/>
      <c r="H33" s="46"/>
      <c r="I33" s="195" t="s">
        <v>101</v>
      </c>
      <c r="J33" s="149"/>
      <c r="K33" s="50">
        <f>空間試算temp!F34</f>
        <v>0.12823080943847071</v>
      </c>
      <c r="L33" s="50">
        <f>空間試算temp!G34</f>
        <v>1.3433094384707285</v>
      </c>
      <c r="M33" s="188"/>
      <c r="N33" s="48"/>
      <c r="O33" s="91"/>
      <c r="P33" s="209" t="s">
        <v>102</v>
      </c>
      <c r="Q33" s="210"/>
      <c r="R33" s="92" t="str">
        <f>空間試算temp!J34</f>
        <v/>
      </c>
      <c r="S33" s="92" t="str">
        <f>空間試算temp!K34</f>
        <v/>
      </c>
      <c r="T33" s="207"/>
      <c r="U33" s="1"/>
      <c r="V33" s="1"/>
      <c r="W33" s="1"/>
      <c r="X33" s="1"/>
      <c r="Y33" s="1"/>
      <c r="Z33" s="1"/>
    </row>
    <row r="34" spans="1:26" ht="30" customHeight="1">
      <c r="A34" s="46"/>
      <c r="B34" s="196" t="s">
        <v>85</v>
      </c>
      <c r="C34" s="197"/>
      <c r="D34" s="51">
        <f>空間試算temp!B35</f>
        <v>5.8698361495135694E-2</v>
      </c>
      <c r="E34" s="51">
        <f>空間試算temp!C35</f>
        <v>2.2079697900665638E-2</v>
      </c>
      <c r="F34" s="189"/>
      <c r="G34" s="48"/>
      <c r="H34" s="46"/>
      <c r="I34" s="196" t="s">
        <v>85</v>
      </c>
      <c r="J34" s="197"/>
      <c r="K34" s="51">
        <f>空間試算temp!F35</f>
        <v>0.10450810969235362</v>
      </c>
      <c r="L34" s="51">
        <f>空間試算temp!G35</f>
        <v>0.27369929808841087</v>
      </c>
      <c r="M34" s="189"/>
      <c r="N34" s="48"/>
      <c r="O34" s="91"/>
      <c r="P34" s="211" t="s">
        <v>85</v>
      </c>
      <c r="Q34" s="212"/>
      <c r="R34" s="93" t="str">
        <f>空間試算temp!J35</f>
        <v/>
      </c>
      <c r="S34" s="93" t="str">
        <f>空間試算temp!K35</f>
        <v/>
      </c>
      <c r="T34" s="208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6">
    <mergeCell ref="T33:T34"/>
    <mergeCell ref="B34:C34"/>
    <mergeCell ref="I34:J34"/>
    <mergeCell ref="P33:Q33"/>
    <mergeCell ref="P34:Q34"/>
    <mergeCell ref="B33:C33"/>
    <mergeCell ref="F33:F34"/>
    <mergeCell ref="I33:J33"/>
    <mergeCell ref="M33:M34"/>
    <mergeCell ref="B20:B21"/>
    <mergeCell ref="I20:I21"/>
    <mergeCell ref="P20:P21"/>
    <mergeCell ref="B32:C32"/>
    <mergeCell ref="P16:Q16"/>
    <mergeCell ref="F15:F16"/>
    <mergeCell ref="I15:J15"/>
    <mergeCell ref="I32:J32"/>
    <mergeCell ref="P32:Q32"/>
    <mergeCell ref="C19:F19"/>
    <mergeCell ref="J19:M19"/>
    <mergeCell ref="Q19:T19"/>
    <mergeCell ref="C1:F1"/>
    <mergeCell ref="J1:M1"/>
    <mergeCell ref="Q1:T1"/>
    <mergeCell ref="M15:M16"/>
    <mergeCell ref="B2:B3"/>
    <mergeCell ref="I2:I3"/>
    <mergeCell ref="P2:P3"/>
    <mergeCell ref="B14:C14"/>
    <mergeCell ref="P15:Q15"/>
    <mergeCell ref="I14:J14"/>
    <mergeCell ref="P14:Q14"/>
    <mergeCell ref="T15:T16"/>
    <mergeCell ref="B16:C16"/>
    <mergeCell ref="I16:J16"/>
    <mergeCell ref="B15:C15"/>
  </mergeCells>
  <phoneticPr fontId="34" type="noConversion"/>
  <pageMargins left="0.39370100000000002" right="0.39370100000000002" top="0.19685" bottom="0.19685" header="0" footer="0"/>
  <pageSetup orientation="portrait"/>
  <headerFooter>
    <oddFooter>&amp;C000000&amp;P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workbookViewId="0">
      <selection activeCell="C17" sqref="C17"/>
    </sheetView>
  </sheetViews>
  <sheetFormatPr baseColWidth="10" defaultColWidth="11.1640625" defaultRowHeight="15" customHeight="1"/>
  <cols>
    <col min="1" max="1" width="30.5" customWidth="1"/>
    <col min="2" max="2" width="27.5" customWidth="1"/>
    <col min="3" max="6" width="10.83203125" customWidth="1"/>
    <col min="7" max="26" width="10.6640625" customWidth="1"/>
  </cols>
  <sheetData>
    <row r="1" spans="1:26" ht="15.75" customHeight="1">
      <c r="A1" s="94"/>
      <c r="B1" s="94"/>
      <c r="C1" s="95"/>
      <c r="D1" s="95"/>
      <c r="E1" s="95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>
      <c r="A2" s="213" t="s">
        <v>103</v>
      </c>
      <c r="B2" s="187"/>
      <c r="C2" s="96"/>
      <c r="D2" s="95"/>
      <c r="E2" s="9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6" customHeight="1">
      <c r="A3" s="97" t="s">
        <v>104</v>
      </c>
      <c r="B3" s="98">
        <v>0.15</v>
      </c>
      <c r="C3" s="96"/>
      <c r="D3" s="95"/>
      <c r="E3" s="9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" customHeight="1">
      <c r="A4" s="99" t="s">
        <v>105</v>
      </c>
      <c r="B4" s="100">
        <f>IF(B3="","",B3/24)</f>
        <v>6.2499999999999995E-3</v>
      </c>
      <c r="C4" s="96"/>
      <c r="D4" s="95"/>
      <c r="E4" s="9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6" customHeight="1">
      <c r="A5" s="101"/>
      <c r="B5" s="102" t="s">
        <v>106</v>
      </c>
      <c r="C5" s="95"/>
      <c r="D5" s="95"/>
      <c r="E5" s="9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6" customHeight="1">
      <c r="A6" s="214" t="s">
        <v>107</v>
      </c>
      <c r="B6" s="187"/>
      <c r="C6" s="96"/>
      <c r="D6" s="95"/>
      <c r="E6" s="9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6" customHeight="1">
      <c r="A7" s="103" t="s">
        <v>108</v>
      </c>
      <c r="B7" s="104">
        <v>4.5</v>
      </c>
      <c r="C7" s="96"/>
      <c r="D7" s="95"/>
      <c r="E7" s="9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6" customHeight="1">
      <c r="A8" s="105" t="s">
        <v>109</v>
      </c>
      <c r="B8" s="106">
        <f>IF(B7="","",ROUNDUP(B7/0.3025,2))</f>
        <v>14.879999999999999</v>
      </c>
      <c r="C8" s="96"/>
      <c r="D8" s="95"/>
      <c r="E8" s="9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>
      <c r="A9" s="107"/>
      <c r="B9" s="107"/>
      <c r="C9" s="95"/>
      <c r="D9" s="95"/>
      <c r="E9" s="9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>
      <c r="A10" s="95"/>
      <c r="B10" s="95"/>
      <c r="C10" s="95"/>
      <c r="D10" s="95"/>
      <c r="E10" s="9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2:B2"/>
    <mergeCell ref="A6:B6"/>
  </mergeCells>
  <phoneticPr fontId="34" type="noConversion"/>
  <pageMargins left="0.7" right="0.7" top="0.75" bottom="0.75" header="0" footer="0"/>
  <pageSetup orientation="portrait"/>
  <headerFooter>
    <oddFooter>&amp;C000000&amp;P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workbookViewId="0">
      <selection activeCell="C25" sqref="C25"/>
    </sheetView>
  </sheetViews>
  <sheetFormatPr baseColWidth="10" defaultColWidth="11.1640625" defaultRowHeight="15" customHeight="1"/>
  <cols>
    <col min="1" max="1" width="18.1640625" customWidth="1"/>
    <col min="2" max="2" width="15.6640625" customWidth="1"/>
    <col min="3" max="3" width="17.1640625" customWidth="1"/>
    <col min="4" max="4" width="1.83203125" customWidth="1"/>
    <col min="5" max="5" width="18.1640625" customWidth="1"/>
    <col min="6" max="6" width="15.6640625" customWidth="1"/>
    <col min="7" max="7" width="17.1640625" customWidth="1"/>
    <col min="8" max="8" width="1.5" customWidth="1"/>
    <col min="9" max="9" width="18.1640625" customWidth="1"/>
    <col min="10" max="10" width="15.6640625" customWidth="1"/>
    <col min="11" max="11" width="17.1640625" customWidth="1"/>
    <col min="12" max="26" width="10.6640625" customWidth="1"/>
  </cols>
  <sheetData>
    <row r="1" spans="1:26" ht="28.5" customHeight="1">
      <c r="A1" s="215" t="str">
        <f>各空間試算!C1</f>
        <v>客廳</v>
      </c>
      <c r="B1" s="216"/>
      <c r="C1" s="217"/>
      <c r="D1" s="108"/>
      <c r="E1" s="215" t="str">
        <f>各空間試算!J1</f>
        <v>客房</v>
      </c>
      <c r="F1" s="216"/>
      <c r="G1" s="217"/>
      <c r="H1" s="108"/>
      <c r="I1" s="215" t="str">
        <f>各空間試算!Q1</f>
        <v>工作室</v>
      </c>
      <c r="J1" s="216"/>
      <c r="K1" s="21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09" t="s">
        <v>64</v>
      </c>
      <c r="B2" s="110" t="s">
        <v>110</v>
      </c>
      <c r="C2" s="111" t="s">
        <v>111</v>
      </c>
      <c r="D2" s="108"/>
      <c r="E2" s="109" t="s">
        <v>64</v>
      </c>
      <c r="F2" s="110" t="s">
        <v>110</v>
      </c>
      <c r="G2" s="111" t="s">
        <v>111</v>
      </c>
      <c r="H2" s="108"/>
      <c r="I2" s="109" t="s">
        <v>64</v>
      </c>
      <c r="J2" s="110" t="s">
        <v>110</v>
      </c>
      <c r="K2" s="111" t="s">
        <v>111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7.25" customHeight="1">
      <c r="A3" s="76" t="s">
        <v>112</v>
      </c>
      <c r="B3" s="112">
        <v>30</v>
      </c>
      <c r="C3" s="113">
        <v>120</v>
      </c>
      <c r="D3" s="108"/>
      <c r="E3" s="76" t="s">
        <v>112</v>
      </c>
      <c r="F3" s="112">
        <v>30</v>
      </c>
      <c r="G3" s="113">
        <v>120</v>
      </c>
      <c r="H3" s="108"/>
      <c r="I3" s="76" t="s">
        <v>112</v>
      </c>
      <c r="J3" s="112">
        <v>30</v>
      </c>
      <c r="K3" s="113">
        <v>120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 customHeight="1">
      <c r="A4" s="34">
        <v>1</v>
      </c>
      <c r="B4" s="36">
        <f>各空間試算!D6*各空間試算!F6</f>
        <v>0.62415999999999994</v>
      </c>
      <c r="C4" s="35">
        <f>各空間試算!E6*各空間試算!F6</f>
        <v>3.9009999999999998</v>
      </c>
      <c r="D4" s="108"/>
      <c r="E4" s="34">
        <v>1</v>
      </c>
      <c r="F4" s="36">
        <f>各空間試算!K6*各空間試算!M6</f>
        <v>0.14552000000000001</v>
      </c>
      <c r="G4" s="35">
        <f>各空間試算!L6*各空間試算!M6</f>
        <v>0.90950000000000009</v>
      </c>
      <c r="H4" s="108"/>
      <c r="I4" s="34">
        <v>1</v>
      </c>
      <c r="J4" s="36">
        <f>各空間試算!R6*各空間試算!T6</f>
        <v>0</v>
      </c>
      <c r="K4" s="35">
        <f>各空間試算!S6*各空間試算!T6</f>
        <v>0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34">
        <v>2</v>
      </c>
      <c r="B5" s="36">
        <f>各空間試算!D7*各空間試算!F7</f>
        <v>0.6451920000000001</v>
      </c>
      <c r="C5" s="35">
        <f>各空間試算!E7*各空間試算!F7</f>
        <v>4.0324500000000008</v>
      </c>
      <c r="D5" s="108"/>
      <c r="E5" s="34">
        <v>2</v>
      </c>
      <c r="F5" s="36">
        <f>各空間試算!K7*各空間試算!M7</f>
        <v>0.20260800000000001</v>
      </c>
      <c r="G5" s="35">
        <f>各空間試算!L7*各空間試算!M7</f>
        <v>1.2663000000000002</v>
      </c>
      <c r="H5" s="108"/>
      <c r="I5" s="34">
        <v>2</v>
      </c>
      <c r="J5" s="36">
        <f>各空間試算!R7*各空間試算!T7</f>
        <v>0</v>
      </c>
      <c r="K5" s="35">
        <f>各空間試算!S7*各空間試算!T7</f>
        <v>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34">
        <v>3</v>
      </c>
      <c r="B6" s="36">
        <f>各空間試算!D8*各空間試算!F8</f>
        <v>1.4186880000000002</v>
      </c>
      <c r="C6" s="35">
        <f>各空間試算!E8*各空間試算!F8</f>
        <v>17.733600000000003</v>
      </c>
      <c r="D6" s="108"/>
      <c r="E6" s="34">
        <v>3</v>
      </c>
      <c r="F6" s="36">
        <f>各空間試算!K8*各空間試算!M8</f>
        <v>0.69710400000000006</v>
      </c>
      <c r="G6" s="35">
        <f>各空間試算!L8*各空間試算!M8</f>
        <v>8.7138000000000009</v>
      </c>
      <c r="H6" s="108"/>
      <c r="I6" s="34">
        <v>3</v>
      </c>
      <c r="J6" s="36">
        <f>各空間試算!R8*各空間試算!T8</f>
        <v>0</v>
      </c>
      <c r="K6" s="35">
        <f>各空間試算!S8*各空間試算!T8</f>
        <v>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34">
        <v>4</v>
      </c>
      <c r="B7" s="36">
        <f>各空間試算!D9*各空間試算!F9</f>
        <v>0</v>
      </c>
      <c r="C7" s="35">
        <f>各空間試算!E9*各空間試算!F9</f>
        <v>0</v>
      </c>
      <c r="D7" s="108"/>
      <c r="E7" s="34">
        <v>4</v>
      </c>
      <c r="F7" s="36">
        <f>各空間試算!K9*各空間試算!M9</f>
        <v>0.14552000000000001</v>
      </c>
      <c r="G7" s="35">
        <f>各空間試算!L9*各空間試算!M9</f>
        <v>2.0009000000000001</v>
      </c>
      <c r="H7" s="108"/>
      <c r="I7" s="34">
        <v>4</v>
      </c>
      <c r="J7" s="36">
        <f>各空間試算!R9*各空間試算!T9</f>
        <v>0</v>
      </c>
      <c r="K7" s="35">
        <f>各空間試算!S9*各空間試算!T9</f>
        <v>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 customHeight="1">
      <c r="A8" s="34">
        <v>5</v>
      </c>
      <c r="B8" s="36">
        <f>各空間試算!D10*各空間試算!F10</f>
        <v>0</v>
      </c>
      <c r="C8" s="35">
        <f>各空間試算!E10*各空間試算!F10</f>
        <v>0</v>
      </c>
      <c r="D8" s="108"/>
      <c r="E8" s="34">
        <v>5</v>
      </c>
      <c r="F8" s="36">
        <f>各空間試算!K10*各空間試算!M10</f>
        <v>0</v>
      </c>
      <c r="G8" s="35">
        <f>各空間試算!L10*各空間試算!M10</f>
        <v>0</v>
      </c>
      <c r="H8" s="108"/>
      <c r="I8" s="34">
        <v>5</v>
      </c>
      <c r="J8" s="36">
        <f>各空間試算!R10*各空間試算!T10</f>
        <v>0</v>
      </c>
      <c r="K8" s="35">
        <f>各空間試算!S10*各空間試算!T10</f>
        <v>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 customHeight="1">
      <c r="A9" s="34">
        <v>6</v>
      </c>
      <c r="B9" s="36">
        <f>各空間試算!D11*各空間試算!F11</f>
        <v>0</v>
      </c>
      <c r="C9" s="35">
        <f>各空間試算!E11*各空間試算!F11</f>
        <v>0</v>
      </c>
      <c r="D9" s="108"/>
      <c r="E9" s="34">
        <v>6</v>
      </c>
      <c r="F9" s="36">
        <f>各空間試算!K11*各空間試算!M11</f>
        <v>0</v>
      </c>
      <c r="G9" s="35">
        <f>各空間試算!L11*各空間試算!M11</f>
        <v>0</v>
      </c>
      <c r="H9" s="108"/>
      <c r="I9" s="34">
        <v>6</v>
      </c>
      <c r="J9" s="36">
        <f>各空間試算!R11*各空間試算!T11</f>
        <v>0</v>
      </c>
      <c r="K9" s="35">
        <f>各空間試算!S11*各空間試算!T11</f>
        <v>0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44">
        <v>7</v>
      </c>
      <c r="B10" s="16">
        <f>各空間試算!D12*各空間試算!F12</f>
        <v>0</v>
      </c>
      <c r="C10" s="43">
        <f>各空間試算!E12*各空間試算!F12</f>
        <v>0</v>
      </c>
      <c r="D10" s="108"/>
      <c r="E10" s="44">
        <v>7</v>
      </c>
      <c r="F10" s="16">
        <f>各空間試算!K12*各空間試算!M12</f>
        <v>0</v>
      </c>
      <c r="G10" s="43">
        <f>各空間試算!L12*各空間試算!M12</f>
        <v>0</v>
      </c>
      <c r="H10" s="108"/>
      <c r="I10" s="44">
        <v>7</v>
      </c>
      <c r="J10" s="16">
        <f>各空間試算!R12*各空間試算!T12</f>
        <v>0</v>
      </c>
      <c r="K10" s="43">
        <f>各空間試算!S12*各空間試算!T12</f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109" t="s">
        <v>113</v>
      </c>
      <c r="B11" s="114">
        <f t="shared" ref="B11:C11" si="0">SUM(B4:B10)</f>
        <v>2.68804</v>
      </c>
      <c r="C11" s="115">
        <f t="shared" si="0"/>
        <v>25.667050000000003</v>
      </c>
      <c r="D11" s="108"/>
      <c r="E11" s="109" t="s">
        <v>113</v>
      </c>
      <c r="F11" s="114">
        <f t="shared" ref="F11:G11" si="1">SUM(F4:F10)</f>
        <v>1.190752</v>
      </c>
      <c r="G11" s="115">
        <f t="shared" si="1"/>
        <v>12.890500000000001</v>
      </c>
      <c r="H11" s="108"/>
      <c r="I11" s="109" t="s">
        <v>113</v>
      </c>
      <c r="J11" s="114">
        <f t="shared" ref="J11:K11" si="2">SUM(J4:J10)</f>
        <v>0</v>
      </c>
      <c r="K11" s="115">
        <f t="shared" si="2"/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7.5" customHeight="1">
      <c r="A12" s="101"/>
      <c r="B12" s="101"/>
      <c r="C12" s="101"/>
      <c r="D12" s="95"/>
      <c r="E12" s="101"/>
      <c r="F12" s="101"/>
      <c r="G12" s="101"/>
      <c r="H12" s="95"/>
      <c r="I12" s="101"/>
      <c r="J12" s="101"/>
      <c r="K12" s="10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16">
        <f>各空間試算!C3*各空間試算!D3</f>
        <v>210.654</v>
      </c>
      <c r="B13" s="117">
        <f>各空間試算!E3</f>
        <v>0.5</v>
      </c>
      <c r="C13" s="118">
        <f>各空間試算!F3</f>
        <v>0.5</v>
      </c>
      <c r="D13" s="108"/>
      <c r="E13" s="116">
        <f>各空間試算!J3*各空間試算!K3</f>
        <v>49.113000000000007</v>
      </c>
      <c r="F13" s="117">
        <f>各空間試算!L3</f>
        <v>0.5</v>
      </c>
      <c r="G13" s="118">
        <f>各空間試算!M3</f>
        <v>0.5</v>
      </c>
      <c r="H13" s="108"/>
      <c r="I13" s="116">
        <f>各空間試算!Q3*各空間試算!R3</f>
        <v>0</v>
      </c>
      <c r="J13" s="117">
        <f>各空間試算!S3</f>
        <v>0.5</v>
      </c>
      <c r="K13" s="118">
        <f>各空間試算!T3</f>
        <v>0.5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7.5" customHeight="1">
      <c r="A14" s="101"/>
      <c r="B14" s="101"/>
      <c r="C14" s="101"/>
      <c r="D14" s="95"/>
      <c r="E14" s="101"/>
      <c r="F14" s="101"/>
      <c r="G14" s="101"/>
      <c r="H14" s="95"/>
      <c r="I14" s="101"/>
      <c r="J14" s="101"/>
      <c r="K14" s="10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119"/>
      <c r="B15" s="72" t="s">
        <v>114</v>
      </c>
      <c r="C15" s="89" t="s">
        <v>115</v>
      </c>
      <c r="D15" s="120"/>
      <c r="E15" s="119"/>
      <c r="F15" s="72" t="s">
        <v>114</v>
      </c>
      <c r="G15" s="89" t="s">
        <v>115</v>
      </c>
      <c r="H15" s="108"/>
      <c r="I15" s="119"/>
      <c r="J15" s="72" t="s">
        <v>114</v>
      </c>
      <c r="K15" s="89" t="s">
        <v>115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>
      <c r="A16" s="97" t="s">
        <v>116</v>
      </c>
      <c r="B16" s="121">
        <f>IF(A13=0,"",B11/(A13*B13*C13))</f>
        <v>5.1041803146391715E-2</v>
      </c>
      <c r="C16" s="122">
        <f>IF(A13=0,"",C11/(A13*B13*C13))</f>
        <v>0.48737835502767579</v>
      </c>
      <c r="D16" s="123"/>
      <c r="E16" s="97" t="s">
        <v>117</v>
      </c>
      <c r="F16" s="121">
        <f>IF(E13=0,"",F11/(E13*F13*G13))</f>
        <v>9.6980595768940997E-2</v>
      </c>
      <c r="G16" s="122">
        <f>IF(E13=0,"",G11/(E13*F13*G13))</f>
        <v>1.0498645979679515</v>
      </c>
      <c r="H16" s="108"/>
      <c r="I16" s="97" t="s">
        <v>118</v>
      </c>
      <c r="J16" s="121" t="str">
        <f>IF(I13=0,"",J11/(I13*J13*K13))</f>
        <v/>
      </c>
      <c r="K16" s="122" t="str">
        <f>IF(I13=0,"",K11/(I13*J13*K13))</f>
        <v/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5.5" customHeight="1">
      <c r="A17" s="99" t="s">
        <v>85</v>
      </c>
      <c r="B17" s="124">
        <f t="shared" ref="B17:C17" si="3">IF(B16="","",B16*24.45/B3)</f>
        <v>4.1599069564309248E-2</v>
      </c>
      <c r="C17" s="125">
        <f t="shared" si="3"/>
        <v>9.9303339836888938E-2</v>
      </c>
      <c r="D17" s="123"/>
      <c r="E17" s="99" t="s">
        <v>85</v>
      </c>
      <c r="F17" s="124">
        <f t="shared" ref="F17:G17" si="4">IF(F16="","",F16*24.45/F3)</f>
        <v>7.9039185551686916E-2</v>
      </c>
      <c r="G17" s="125">
        <f t="shared" si="4"/>
        <v>0.21390991183597011</v>
      </c>
      <c r="H17" s="108"/>
      <c r="I17" s="99" t="s">
        <v>85</v>
      </c>
      <c r="J17" s="124" t="str">
        <f t="shared" ref="J17:K17" si="5">IF(J16="","",J16*24.45/J3)</f>
        <v/>
      </c>
      <c r="K17" s="125" t="str">
        <f t="shared" si="5"/>
        <v/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01"/>
      <c r="B18" s="101"/>
      <c r="C18" s="101"/>
      <c r="D18" s="95"/>
      <c r="E18" s="101"/>
      <c r="F18" s="101"/>
      <c r="G18" s="101"/>
      <c r="H18" s="95"/>
      <c r="I18" s="101"/>
      <c r="J18" s="101"/>
      <c r="K18" s="10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15" t="str">
        <f>各空間試算!C19</f>
        <v>主臥室</v>
      </c>
      <c r="B19" s="216"/>
      <c r="C19" s="217"/>
      <c r="D19" s="108"/>
      <c r="E19" s="215" t="str">
        <f>各空間試算!J19</f>
        <v>多功能室</v>
      </c>
      <c r="F19" s="216"/>
      <c r="G19" s="217"/>
      <c r="H19" s="108"/>
      <c r="I19" s="215" t="str">
        <f>各空間試算!Q19</f>
        <v>空間別6</v>
      </c>
      <c r="J19" s="216"/>
      <c r="K19" s="217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09" t="s">
        <v>64</v>
      </c>
      <c r="B20" s="110" t="s">
        <v>110</v>
      </c>
      <c r="C20" s="111" t="s">
        <v>111</v>
      </c>
      <c r="D20" s="108"/>
      <c r="E20" s="109" t="s">
        <v>64</v>
      </c>
      <c r="F20" s="110" t="s">
        <v>110</v>
      </c>
      <c r="G20" s="111" t="s">
        <v>111</v>
      </c>
      <c r="H20" s="108"/>
      <c r="I20" s="109" t="s">
        <v>64</v>
      </c>
      <c r="J20" s="110" t="s">
        <v>110</v>
      </c>
      <c r="K20" s="111" t="s">
        <v>111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>
      <c r="A21" s="76" t="s">
        <v>112</v>
      </c>
      <c r="B21" s="112">
        <v>30</v>
      </c>
      <c r="C21" s="113">
        <v>120</v>
      </c>
      <c r="D21" s="108"/>
      <c r="E21" s="76" t="s">
        <v>112</v>
      </c>
      <c r="F21" s="112">
        <v>30</v>
      </c>
      <c r="G21" s="113">
        <v>120</v>
      </c>
      <c r="H21" s="108"/>
      <c r="I21" s="76" t="s">
        <v>112</v>
      </c>
      <c r="J21" s="112">
        <v>30</v>
      </c>
      <c r="K21" s="113">
        <v>120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 customHeight="1">
      <c r="A22" s="34">
        <v>1</v>
      </c>
      <c r="B22" s="36">
        <f>各空間試算!D24*各空間試算!F24</f>
        <v>0</v>
      </c>
      <c r="C22" s="35">
        <f>各空間試算!E24*各空間試算!F24</f>
        <v>0</v>
      </c>
      <c r="D22" s="108"/>
      <c r="E22" s="34">
        <v>1</v>
      </c>
      <c r="F22" s="36">
        <f>各空間試算!K24*各空間試算!M24</f>
        <v>0.11904000000000001</v>
      </c>
      <c r="G22" s="35">
        <f>各空間試算!L24*各空間試算!M24</f>
        <v>0.74400000000000011</v>
      </c>
      <c r="H22" s="108"/>
      <c r="I22" s="34">
        <v>1</v>
      </c>
      <c r="J22" s="36">
        <f>各空間試算!R24*各空間試算!T24</f>
        <v>0</v>
      </c>
      <c r="K22" s="35">
        <f>各空間試算!S24*各空間試算!T24</f>
        <v>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 customHeight="1">
      <c r="A23" s="34">
        <v>2</v>
      </c>
      <c r="B23" s="36">
        <f>各空間試算!D25*各空間試算!F25</f>
        <v>0.32630000000000003</v>
      </c>
      <c r="C23" s="35">
        <f>各空間試算!E25*各空間試算!F25</f>
        <v>0.38219999999999998</v>
      </c>
      <c r="D23" s="108"/>
      <c r="E23" s="34">
        <v>2</v>
      </c>
      <c r="F23" s="36">
        <f>各空間試算!K25*各空間試算!M25</f>
        <v>0.22485600000000003</v>
      </c>
      <c r="G23" s="35">
        <f>各空間試算!L25*各空間試算!M25</f>
        <v>1.4053500000000003</v>
      </c>
      <c r="H23" s="108"/>
      <c r="I23" s="34">
        <v>2</v>
      </c>
      <c r="J23" s="36">
        <f>各空間試算!R25*各空間試算!T25</f>
        <v>0</v>
      </c>
      <c r="K23" s="35">
        <f>各空間試算!S25*各空間試算!T25</f>
        <v>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 customHeight="1">
      <c r="A24" s="34">
        <v>3</v>
      </c>
      <c r="B24" s="36">
        <f>各空間試算!E26*各空間試算!F26</f>
        <v>0</v>
      </c>
      <c r="C24" s="35">
        <f>各空間試算!E26*各空間試算!F26</f>
        <v>0</v>
      </c>
      <c r="D24" s="108"/>
      <c r="E24" s="34">
        <v>3</v>
      </c>
      <c r="F24" s="36">
        <f>各空間試算!K26*各空間試算!M26</f>
        <v>0.82501424999999984</v>
      </c>
      <c r="G24" s="35">
        <f>各空間試算!L26*各空間試算!M26</f>
        <v>9.7060499999999976</v>
      </c>
      <c r="H24" s="108"/>
      <c r="I24" s="34">
        <v>3</v>
      </c>
      <c r="J24" s="36">
        <f>各空間試算!R26*各空間試算!T26</f>
        <v>0</v>
      </c>
      <c r="K24" s="35">
        <f>各空間試算!S26*各空間試算!T26</f>
        <v>0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 customHeight="1">
      <c r="A25" s="34">
        <v>4</v>
      </c>
      <c r="B25" s="36">
        <f>各空間試算!D27*各空間試算!F27</f>
        <v>0.377</v>
      </c>
      <c r="C25" s="35">
        <f>各空間試算!E27*各空間試算!F27</f>
        <v>0.67599999999999993</v>
      </c>
      <c r="D25" s="108"/>
      <c r="E25" s="34">
        <v>4</v>
      </c>
      <c r="F25" s="36">
        <f>各空間試算!K27*各空間試算!M27</f>
        <v>0.11904000000000001</v>
      </c>
      <c r="G25" s="35">
        <f>各空間試算!L27*各空間試算!M27</f>
        <v>1.6368</v>
      </c>
      <c r="H25" s="108"/>
      <c r="I25" s="34">
        <v>4</v>
      </c>
      <c r="J25" s="36">
        <f>各空間試算!R27*各空間試算!T27</f>
        <v>0</v>
      </c>
      <c r="K25" s="35">
        <f>各空間試算!S27*各空間試算!T27</f>
        <v>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 customHeight="1">
      <c r="A26" s="34">
        <v>5</v>
      </c>
      <c r="B26" s="36">
        <f>各空間試算!D28*各空間試算!F28</f>
        <v>0</v>
      </c>
      <c r="C26" s="35">
        <f>各空間試算!E28*各空間試算!F28</f>
        <v>0</v>
      </c>
      <c r="D26" s="108"/>
      <c r="E26" s="34">
        <v>5</v>
      </c>
      <c r="F26" s="36">
        <f>各空間試算!K28*各空間試算!M28</f>
        <v>0</v>
      </c>
      <c r="G26" s="35">
        <f>各空間試算!L28*各空間試算!M28</f>
        <v>0</v>
      </c>
      <c r="H26" s="108"/>
      <c r="I26" s="34">
        <v>5</v>
      </c>
      <c r="J26" s="36">
        <f>各空間試算!R28*各空間試算!T28</f>
        <v>0</v>
      </c>
      <c r="K26" s="35">
        <f>各空間試算!S28*各空間試算!T28</f>
        <v>0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 customHeight="1">
      <c r="A27" s="34">
        <v>6</v>
      </c>
      <c r="B27" s="36">
        <f>各空間試算!D29*各空間試算!F29</f>
        <v>0</v>
      </c>
      <c r="C27" s="35">
        <f>各空間試算!E29*各空間試算!F29</f>
        <v>0</v>
      </c>
      <c r="D27" s="108"/>
      <c r="E27" s="34">
        <v>6</v>
      </c>
      <c r="F27" s="36">
        <f>各空間試算!K29*各空間試算!M29</f>
        <v>0</v>
      </c>
      <c r="G27" s="35">
        <f>各空間試算!L29*各空間試算!M29</f>
        <v>0</v>
      </c>
      <c r="H27" s="108"/>
      <c r="I27" s="34">
        <v>6</v>
      </c>
      <c r="J27" s="36">
        <f>各空間試算!R29*各空間試算!T29</f>
        <v>0</v>
      </c>
      <c r="K27" s="35">
        <f>各空間試算!S29*各空間試算!T29</f>
        <v>0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4">
        <v>7</v>
      </c>
      <c r="B28" s="16">
        <f>各空間試算!D30*各空間試算!F30</f>
        <v>0</v>
      </c>
      <c r="C28" s="43">
        <f>各空間試算!E30*各空間試算!F30</f>
        <v>0</v>
      </c>
      <c r="D28" s="108"/>
      <c r="E28" s="44">
        <v>7</v>
      </c>
      <c r="F28" s="16">
        <f>各空間試算!K30*各空間試算!M30</f>
        <v>0</v>
      </c>
      <c r="G28" s="43">
        <f>各空間試算!L30*各空間試算!M30</f>
        <v>0</v>
      </c>
      <c r="H28" s="108"/>
      <c r="I28" s="44">
        <v>7</v>
      </c>
      <c r="J28" s="16">
        <f>各空間試算!R30*各空間試算!T30</f>
        <v>0</v>
      </c>
      <c r="K28" s="43">
        <f>各空間試算!S30*各空間試算!T30</f>
        <v>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09" t="s">
        <v>113</v>
      </c>
      <c r="B29" s="114">
        <f>SUM(B22:B28)</f>
        <v>0.70330000000000004</v>
      </c>
      <c r="C29" s="115">
        <f t="shared" ref="C29" si="6">SUM(C22:C28)</f>
        <v>1.0581999999999998</v>
      </c>
      <c r="D29" s="108"/>
      <c r="E29" s="109" t="s">
        <v>113</v>
      </c>
      <c r="F29" s="114">
        <f t="shared" ref="F29:G29" si="7">SUM(F22:F28)</f>
        <v>1.28795025</v>
      </c>
      <c r="G29" s="115">
        <f t="shared" si="7"/>
        <v>13.492199999999997</v>
      </c>
      <c r="H29" s="108"/>
      <c r="I29" s="109" t="s">
        <v>113</v>
      </c>
      <c r="J29" s="114">
        <f t="shared" ref="J29:K29" si="8">SUM(J22:J28)</f>
        <v>0</v>
      </c>
      <c r="K29" s="115">
        <f t="shared" si="8"/>
        <v>0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01"/>
      <c r="B30" s="101"/>
      <c r="C30" s="101"/>
      <c r="D30" s="95"/>
      <c r="E30" s="101"/>
      <c r="F30" s="101"/>
      <c r="G30" s="101"/>
      <c r="H30" s="95"/>
      <c r="I30" s="101"/>
      <c r="J30" s="101"/>
      <c r="K30" s="10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16">
        <f>各空間試算!C21*各空間試算!D21</f>
        <v>39.06</v>
      </c>
      <c r="B31" s="117">
        <f>各空間試算!E21</f>
        <v>0.5</v>
      </c>
      <c r="C31" s="118">
        <f>各空間試算!F21</f>
        <v>0.5</v>
      </c>
      <c r="D31" s="108"/>
      <c r="E31" s="116">
        <f>各空間試算!J21*各空間試算!K21</f>
        <v>40.176000000000002</v>
      </c>
      <c r="F31" s="117">
        <f>各空間試算!L21</f>
        <v>0.5</v>
      </c>
      <c r="G31" s="118">
        <f>各空間試算!M21</f>
        <v>0.5</v>
      </c>
      <c r="H31" s="108"/>
      <c r="I31" s="116">
        <f>各空間試算!Q21*各空間試算!R21</f>
        <v>0</v>
      </c>
      <c r="J31" s="117">
        <f>各空間試算!S21</f>
        <v>0.5</v>
      </c>
      <c r="K31" s="118">
        <f>各空間試算!T21</f>
        <v>0.5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01"/>
      <c r="B32" s="101"/>
      <c r="C32" s="101"/>
      <c r="D32" s="95"/>
      <c r="E32" s="101"/>
      <c r="F32" s="101"/>
      <c r="G32" s="101"/>
      <c r="H32" s="95"/>
      <c r="I32" s="101"/>
      <c r="J32" s="101"/>
      <c r="K32" s="10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>
      <c r="A33" s="119"/>
      <c r="B33" s="72" t="s">
        <v>151</v>
      </c>
      <c r="C33" s="89" t="s">
        <v>115</v>
      </c>
      <c r="D33" s="108"/>
      <c r="E33" s="119"/>
      <c r="F33" s="72" t="s">
        <v>114</v>
      </c>
      <c r="G33" s="89" t="s">
        <v>115</v>
      </c>
      <c r="H33" s="108"/>
      <c r="I33" s="119"/>
      <c r="J33" s="72" t="s">
        <v>114</v>
      </c>
      <c r="K33" s="89" t="s">
        <v>115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>
      <c r="A34" s="97" t="s">
        <v>152</v>
      </c>
      <c r="B34" s="121">
        <f>IF(A31=0,"",B29/(A31*B31*C31))</f>
        <v>7.2022529441884281E-2</v>
      </c>
      <c r="C34" s="122">
        <f>IF(A31=0,"",C29/(A31*B31*C31))</f>
        <v>0.10836661546338963</v>
      </c>
      <c r="D34" s="108"/>
      <c r="E34" s="97" t="s">
        <v>119</v>
      </c>
      <c r="F34" s="121">
        <f>IF(E31=0,"",F29/(E31*F31*G31))</f>
        <v>0.12823080943847071</v>
      </c>
      <c r="G34" s="122">
        <f>IF(E31=0,"",G29/(E31*F31*G31))</f>
        <v>1.3433094384707285</v>
      </c>
      <c r="H34" s="108"/>
      <c r="I34" s="97" t="s">
        <v>120</v>
      </c>
      <c r="J34" s="121" t="str">
        <f>IF(I31=0,"",J29/(I31*J31*K31))</f>
        <v/>
      </c>
      <c r="K34" s="122" t="str">
        <f>IF(I31=0,"",K29/(I31*J31*K31))</f>
        <v/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7" customHeight="1">
      <c r="A35" s="99" t="s">
        <v>85</v>
      </c>
      <c r="B35" s="124">
        <f t="shared" ref="B35:C35" si="9">IF(B34="","",B34*24.45/B21)</f>
        <v>5.8698361495135694E-2</v>
      </c>
      <c r="C35" s="125">
        <f t="shared" si="9"/>
        <v>2.2079697900665638E-2</v>
      </c>
      <c r="D35" s="108"/>
      <c r="E35" s="99" t="s">
        <v>85</v>
      </c>
      <c r="F35" s="124">
        <f t="shared" ref="F35:G35" si="10">IF(F34="","",F34*24.45/F21)</f>
        <v>0.10450810969235362</v>
      </c>
      <c r="G35" s="125">
        <f t="shared" si="10"/>
        <v>0.27369929808841087</v>
      </c>
      <c r="H35" s="108"/>
      <c r="I35" s="99" t="s">
        <v>85</v>
      </c>
      <c r="J35" s="124" t="str">
        <f t="shared" ref="J35:K35" si="11">IF(J34="","",J34*24.45/J21)</f>
        <v/>
      </c>
      <c r="K35" s="125" t="str">
        <f t="shared" si="11"/>
        <v/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:C1"/>
    <mergeCell ref="E1:G1"/>
    <mergeCell ref="I1:K1"/>
    <mergeCell ref="A19:C19"/>
    <mergeCell ref="E19:G19"/>
    <mergeCell ref="I19:K19"/>
  </mergeCells>
  <phoneticPr fontId="34" type="noConversion"/>
  <pageMargins left="0.7" right="0.7" top="0.75" bottom="0.75" header="0" footer="0"/>
  <pageSetup orientation="portrait"/>
  <headerFooter>
    <oddFooter>&amp;C000000&amp;P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showGridLines="0" workbookViewId="0">
      <selection sqref="A1:C1"/>
    </sheetView>
  </sheetViews>
  <sheetFormatPr baseColWidth="10" defaultColWidth="11.1640625" defaultRowHeight="15" customHeight="1"/>
  <cols>
    <col min="1" max="26" width="16.33203125" customWidth="1"/>
  </cols>
  <sheetData>
    <row r="1" spans="1:26" ht="21.75" customHeight="1">
      <c r="A1" s="218" t="s">
        <v>1</v>
      </c>
      <c r="B1" s="219"/>
      <c r="C1" s="220"/>
      <c r="D1" s="126"/>
      <c r="E1" s="12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28" t="s">
        <v>121</v>
      </c>
      <c r="B2" s="128" t="s">
        <v>122</v>
      </c>
      <c r="C2" s="128" t="s">
        <v>123</v>
      </c>
      <c r="D2" s="129"/>
      <c r="E2" s="13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128" t="s">
        <v>124</v>
      </c>
      <c r="B3" s="128" t="s">
        <v>125</v>
      </c>
      <c r="C3" s="131">
        <v>78</v>
      </c>
      <c r="D3" s="129"/>
      <c r="E3" s="13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128" t="s">
        <v>126</v>
      </c>
      <c r="B4" s="128" t="s">
        <v>127</v>
      </c>
      <c r="C4" s="131">
        <v>92</v>
      </c>
      <c r="D4" s="129"/>
      <c r="E4" s="130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>
      <c r="A5" s="128" t="s">
        <v>128</v>
      </c>
      <c r="B5" s="128" t="s">
        <v>129</v>
      </c>
      <c r="C5" s="131">
        <v>106</v>
      </c>
      <c r="D5" s="129"/>
      <c r="E5" s="13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28" t="s">
        <v>130</v>
      </c>
      <c r="B6" s="128" t="s">
        <v>129</v>
      </c>
      <c r="C6" s="131">
        <v>106</v>
      </c>
      <c r="D6" s="129"/>
      <c r="E6" s="13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28" t="s">
        <v>131</v>
      </c>
      <c r="B7" s="128" t="s">
        <v>132</v>
      </c>
      <c r="C7" s="131">
        <v>147</v>
      </c>
      <c r="D7" s="129"/>
      <c r="E7" s="130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28" t="s">
        <v>133</v>
      </c>
      <c r="B8" s="128" t="s">
        <v>132</v>
      </c>
      <c r="C8" s="131">
        <v>147</v>
      </c>
      <c r="D8" s="129"/>
      <c r="E8" s="13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>
      <c r="A9" s="128" t="s">
        <v>134</v>
      </c>
      <c r="B9" s="128" t="s">
        <v>135</v>
      </c>
      <c r="C9" s="131">
        <v>104</v>
      </c>
      <c r="D9" s="129"/>
      <c r="E9" s="130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28" t="s">
        <v>136</v>
      </c>
      <c r="B10" s="128" t="s">
        <v>137</v>
      </c>
      <c r="C10" s="131">
        <v>85</v>
      </c>
      <c r="D10" s="129"/>
      <c r="E10" s="13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>
      <c r="A11" s="128" t="s">
        <v>138</v>
      </c>
      <c r="B11" s="128" t="s">
        <v>139</v>
      </c>
      <c r="C11" s="131">
        <v>119.5</v>
      </c>
      <c r="D11" s="129"/>
      <c r="E11" s="13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28" t="s">
        <v>140</v>
      </c>
      <c r="B12" s="128" t="s">
        <v>141</v>
      </c>
      <c r="C12" s="131">
        <v>131.5</v>
      </c>
      <c r="D12" s="129"/>
      <c r="E12" s="13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>
      <c r="A13" s="128" t="s">
        <v>142</v>
      </c>
      <c r="B13" s="128" t="s">
        <v>143</v>
      </c>
      <c r="C13" s="131">
        <v>166</v>
      </c>
      <c r="D13" s="129"/>
      <c r="E13" s="130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28" t="s">
        <v>144</v>
      </c>
      <c r="B14" s="128" t="s">
        <v>145</v>
      </c>
      <c r="C14" s="131">
        <v>154</v>
      </c>
      <c r="D14" s="129"/>
      <c r="E14" s="130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221" t="s">
        <v>146</v>
      </c>
      <c r="B15" s="222"/>
      <c r="C15" s="132">
        <f>SUM(C3:C14)/12</f>
        <v>119.66666666666667</v>
      </c>
      <c r="D15" s="129"/>
      <c r="E15" s="130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31"/>
      <c r="B16" s="131"/>
      <c r="C16" s="131"/>
      <c r="D16" s="129"/>
      <c r="E16" s="130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31"/>
      <c r="B17" s="131"/>
      <c r="C17" s="131"/>
      <c r="D17" s="129"/>
      <c r="E17" s="130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31"/>
      <c r="B18" s="131"/>
      <c r="C18" s="131"/>
      <c r="D18" s="133"/>
      <c r="E18" s="134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15:B15"/>
  </mergeCells>
  <phoneticPr fontId="34" type="noConversion"/>
  <pageMargins left="1" right="1" top="1" bottom="1" header="0" footer="0"/>
  <pageSetup orientation="portrait" r:id="rId1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輸出摘要</vt:lpstr>
      <vt:lpstr>總評估表</vt:lpstr>
      <vt:lpstr>各空間試算</vt:lpstr>
      <vt:lpstr>單位換算</vt:lpstr>
      <vt:lpstr>空間試算temp</vt:lpstr>
      <vt:lpstr>tvoc分子量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綠裝修發展協會 台灣</cp:lastModifiedBy>
  <dcterms:modified xsi:type="dcterms:W3CDTF">2026-05-21T22:54:41Z</dcterms:modified>
</cp:coreProperties>
</file>